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aykanush.Mkrtchyan\Downloads\gorcughum-patvirak-n\17.07.23-4222\18.07.23\MUL 20.07.23\08.08.23\"/>
    </mc:Choice>
  </mc:AlternateContent>
  <bookViews>
    <workbookView xWindow="0" yWindow="0" windowWidth="24000" windowHeight="9630"/>
  </bookViews>
  <sheets>
    <sheet name="Pivot Table" sheetId="6" r:id="rId1"/>
    <sheet name="Վարչապետի որոշում N 326-Ն-2 (2)" sheetId="5" state="veryHidden" r:id="rId2"/>
    <sheet name="Վարչապետի որոշում N 326-Ն-2" sheetId="2" r:id="rId3"/>
    <sheet name="Վարչապետի որոշում N 326-Ն-3" sheetId="3" r:id="rId4"/>
    <sheet name="Վարչ. որոշում N 326-Ն-3_Ամփոփ" sheetId="4" r:id="rId5"/>
  </sheets>
  <definedNames>
    <definedName name="_xlnm._FilterDatabase" localSheetId="2" hidden="1">'Վարչապետի որոշում N 326-Ն-2'!$A$10:$T$351</definedName>
    <definedName name="_xlnm._FilterDatabase" localSheetId="1" hidden="1">'Վարչապետի որոշում N 326-Ն-2 (2)'!$A$1:$U$310</definedName>
  </definedNames>
  <calcPr calcId="162913"/>
  <pivotCaches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2" i="5" l="1"/>
  <c r="Q196" i="2" l="1"/>
  <c r="T196" i="2"/>
  <c r="L323" i="2"/>
  <c r="M323" i="2"/>
  <c r="N323" i="2"/>
  <c r="P323" i="2"/>
  <c r="R323" i="2"/>
  <c r="S323" i="2"/>
  <c r="T349" i="2"/>
  <c r="T350" i="2"/>
  <c r="T348" i="2"/>
  <c r="T347" i="2"/>
  <c r="T346" i="2"/>
  <c r="T345" i="2"/>
  <c r="T344" i="2"/>
  <c r="T343" i="2"/>
  <c r="T342" i="2"/>
  <c r="T341" i="2"/>
  <c r="T340" i="2"/>
  <c r="T338" i="2"/>
  <c r="T337" i="2"/>
  <c r="T336" i="2"/>
  <c r="T334" i="2"/>
  <c r="T332" i="2"/>
  <c r="T331" i="2"/>
  <c r="T330" i="2"/>
  <c r="T328" i="2"/>
  <c r="T326" i="2"/>
  <c r="T325" i="2"/>
  <c r="T324" i="2"/>
  <c r="T322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6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8" i="2"/>
  <c r="T287" i="2"/>
  <c r="T286" i="2"/>
  <c r="T285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7" i="2"/>
  <c r="T236" i="2"/>
  <c r="T235" i="2"/>
  <c r="T234" i="2"/>
  <c r="T233" i="2"/>
  <c r="T232" i="2"/>
  <c r="T231" i="2"/>
  <c r="T230" i="2"/>
  <c r="T228" i="2"/>
  <c r="T227" i="2"/>
  <c r="T226" i="2"/>
  <c r="T225" i="2"/>
  <c r="T224" i="2"/>
  <c r="T222" i="2"/>
  <c r="T221" i="2"/>
  <c r="T220" i="2"/>
  <c r="T219" i="2"/>
  <c r="T218" i="2"/>
  <c r="T217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5" i="2"/>
  <c r="T194" i="2"/>
  <c r="T193" i="2"/>
  <c r="T192" i="2"/>
  <c r="T191" i="2"/>
  <c r="T190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2" i="2"/>
  <c r="T151" i="2"/>
  <c r="T150" i="2"/>
  <c r="T149" i="2"/>
  <c r="T148" i="2"/>
  <c r="T147" i="2"/>
  <c r="T146" i="2"/>
  <c r="T145" i="2"/>
  <c r="T144" i="2"/>
  <c r="T143" i="2"/>
  <c r="T142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3" i="2"/>
  <c r="T121" i="2"/>
  <c r="T120" i="2"/>
  <c r="T119" i="2"/>
  <c r="T118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8" i="2"/>
  <c r="T96" i="2"/>
  <c r="T95" i="2"/>
  <c r="T94" i="2"/>
  <c r="T93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8" i="2"/>
  <c r="T57" i="2"/>
  <c r="T56" i="2"/>
  <c r="T55" i="2"/>
  <c r="T54" i="2"/>
  <c r="T53" i="2"/>
  <c r="T52" i="2"/>
  <c r="T51" i="2"/>
  <c r="T50" i="2"/>
  <c r="T48" i="2"/>
  <c r="T47" i="2"/>
  <c r="T46" i="2"/>
  <c r="T45" i="2"/>
  <c r="T44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323" i="2" l="1"/>
  <c r="R12" i="2" l="1"/>
  <c r="P12" i="2"/>
  <c r="O350" i="2"/>
  <c r="O349" i="2"/>
  <c r="O348" i="2"/>
  <c r="O347" i="2"/>
  <c r="O346" i="2"/>
  <c r="O345" i="2"/>
  <c r="O344" i="2"/>
  <c r="O343" i="2"/>
  <c r="O342" i="2"/>
  <c r="O341" i="2"/>
  <c r="O340" i="2"/>
  <c r="O338" i="2"/>
  <c r="O337" i="2"/>
  <c r="O336" i="2"/>
  <c r="O334" i="2"/>
  <c r="O333" i="2" s="1"/>
  <c r="O332" i="2"/>
  <c r="O331" i="2"/>
  <c r="O330" i="2"/>
  <c r="O328" i="2"/>
  <c r="O326" i="2"/>
  <c r="O325" i="2"/>
  <c r="O324" i="2"/>
  <c r="O322" i="2"/>
  <c r="O321" i="2" s="1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6" i="2"/>
  <c r="O305" i="2" s="1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8" i="2"/>
  <c r="O287" i="2"/>
  <c r="O286" i="2"/>
  <c r="O285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7" i="2"/>
  <c r="O236" i="2"/>
  <c r="O235" i="2"/>
  <c r="O234" i="2"/>
  <c r="O233" i="2"/>
  <c r="O232" i="2"/>
  <c r="O231" i="2"/>
  <c r="O230" i="2"/>
  <c r="O228" i="2"/>
  <c r="O227" i="2"/>
  <c r="O226" i="2"/>
  <c r="O225" i="2"/>
  <c r="O224" i="2"/>
  <c r="O222" i="2"/>
  <c r="O221" i="2"/>
  <c r="O220" i="2"/>
  <c r="O219" i="2"/>
  <c r="O218" i="2"/>
  <c r="O217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2" i="2"/>
  <c r="O151" i="2"/>
  <c r="O150" i="2"/>
  <c r="O149" i="2"/>
  <c r="O148" i="2"/>
  <c r="O147" i="2"/>
  <c r="O146" i="2"/>
  <c r="O145" i="2"/>
  <c r="O144" i="2"/>
  <c r="O143" i="2"/>
  <c r="O142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3" i="2"/>
  <c r="O122" i="2" s="1"/>
  <c r="O121" i="2"/>
  <c r="O120" i="2"/>
  <c r="O119" i="2"/>
  <c r="O118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8" i="2"/>
  <c r="O97" i="2" s="1"/>
  <c r="O96" i="2"/>
  <c r="O95" i="2"/>
  <c r="O94" i="2"/>
  <c r="O93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8" i="2"/>
  <c r="O57" i="2"/>
  <c r="O56" i="2"/>
  <c r="O55" i="2"/>
  <c r="O54" i="2"/>
  <c r="O53" i="2"/>
  <c r="O52" i="2"/>
  <c r="O51" i="2"/>
  <c r="O50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2" i="2"/>
  <c r="O21" i="2"/>
  <c r="O20" i="2"/>
  <c r="O19" i="2"/>
  <c r="O18" i="2"/>
  <c r="O17" i="2"/>
  <c r="O16" i="2"/>
  <c r="O14" i="2"/>
  <c r="O13" i="2"/>
  <c r="Q350" i="2"/>
  <c r="Q349" i="2"/>
  <c r="Q348" i="2"/>
  <c r="Q347" i="2"/>
  <c r="Q346" i="2"/>
  <c r="Q345" i="2"/>
  <c r="Q344" i="2"/>
  <c r="Q343" i="2"/>
  <c r="Q342" i="2"/>
  <c r="Q341" i="2"/>
  <c r="Q340" i="2"/>
  <c r="Q338" i="2"/>
  <c r="Q337" i="2"/>
  <c r="Q336" i="2"/>
  <c r="Q334" i="2"/>
  <c r="Q332" i="2"/>
  <c r="Q331" i="2"/>
  <c r="Q330" i="2"/>
  <c r="Q328" i="2"/>
  <c r="Q326" i="2"/>
  <c r="Q325" i="2"/>
  <c r="Q324" i="2"/>
  <c r="Q322" i="2"/>
  <c r="Q320" i="2"/>
  <c r="Q319" i="2"/>
  <c r="Q318" i="2"/>
  <c r="Q317" i="2"/>
  <c r="Q316" i="2"/>
  <c r="Q315" i="2"/>
  <c r="K315" i="2" s="1"/>
  <c r="Q314" i="2"/>
  <c r="Q313" i="2"/>
  <c r="Q312" i="2"/>
  <c r="Q311" i="2"/>
  <c r="Q310" i="2"/>
  <c r="Q309" i="2"/>
  <c r="Q308" i="2"/>
  <c r="Q306" i="2"/>
  <c r="Q305" i="2" s="1"/>
  <c r="Q304" i="2"/>
  <c r="Q303" i="2"/>
  <c r="Q302" i="2"/>
  <c r="K302" i="2" s="1"/>
  <c r="Q301" i="2"/>
  <c r="Q300" i="2"/>
  <c r="Q299" i="2"/>
  <c r="Q298" i="2"/>
  <c r="Q297" i="2"/>
  <c r="Q296" i="2"/>
  <c r="Q295" i="2"/>
  <c r="Q294" i="2"/>
  <c r="Q293" i="2"/>
  <c r="Q292" i="2"/>
  <c r="Q291" i="2"/>
  <c r="Q290" i="2"/>
  <c r="Q288" i="2"/>
  <c r="Q287" i="2"/>
  <c r="Q286" i="2"/>
  <c r="Q285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K255" i="2" s="1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K239" i="2" s="1"/>
  <c r="Q237" i="2"/>
  <c r="Q236" i="2"/>
  <c r="Q235" i="2"/>
  <c r="Q234" i="2"/>
  <c r="Q233" i="2"/>
  <c r="Q232" i="2"/>
  <c r="Q231" i="2"/>
  <c r="Q230" i="2"/>
  <c r="Q228" i="2"/>
  <c r="Q227" i="2"/>
  <c r="Q226" i="2"/>
  <c r="Q225" i="2"/>
  <c r="Q224" i="2"/>
  <c r="Q222" i="2"/>
  <c r="Q221" i="2"/>
  <c r="Q220" i="2"/>
  <c r="Q219" i="2"/>
  <c r="Q218" i="2"/>
  <c r="Q217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5" i="2"/>
  <c r="Q194" i="2"/>
  <c r="Q193" i="2"/>
  <c r="Q192" i="2"/>
  <c r="Q191" i="2"/>
  <c r="Q190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2" i="2"/>
  <c r="Q151" i="2"/>
  <c r="Q150" i="2"/>
  <c r="Q149" i="2"/>
  <c r="Q148" i="2"/>
  <c r="Q147" i="2"/>
  <c r="Q146" i="2"/>
  <c r="Q145" i="2"/>
  <c r="Q144" i="2"/>
  <c r="Q143" i="2"/>
  <c r="Q142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3" i="2"/>
  <c r="Q121" i="2"/>
  <c r="Q120" i="2"/>
  <c r="Q119" i="2"/>
  <c r="Q118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K101" i="2" s="1"/>
  <c r="Q100" i="2"/>
  <c r="Q98" i="2"/>
  <c r="Q96" i="2"/>
  <c r="Q95" i="2"/>
  <c r="Q94" i="2"/>
  <c r="Q93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8" i="2"/>
  <c r="Q57" i="2"/>
  <c r="Q56" i="2"/>
  <c r="Q55" i="2"/>
  <c r="Q54" i="2"/>
  <c r="Q53" i="2"/>
  <c r="Q52" i="2"/>
  <c r="Q51" i="2"/>
  <c r="Q50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14" i="2"/>
  <c r="Q13" i="2"/>
  <c r="K13" i="2" s="1"/>
  <c r="K16" i="2"/>
  <c r="K17" i="2"/>
  <c r="K18" i="2"/>
  <c r="K21" i="2"/>
  <c r="K22" i="2"/>
  <c r="K45" i="2"/>
  <c r="K86" i="2"/>
  <c r="K211" i="2"/>
  <c r="K327" i="2"/>
  <c r="M339" i="2"/>
  <c r="N339" i="2"/>
  <c r="P339" i="2"/>
  <c r="R339" i="2"/>
  <c r="S339" i="2"/>
  <c r="L339" i="2"/>
  <c r="M335" i="2"/>
  <c r="N335" i="2"/>
  <c r="P335" i="2"/>
  <c r="R335" i="2"/>
  <c r="S335" i="2"/>
  <c r="L335" i="2"/>
  <c r="M333" i="2"/>
  <c r="N333" i="2"/>
  <c r="P333" i="2"/>
  <c r="R333" i="2"/>
  <c r="S333" i="2"/>
  <c r="T333" i="2"/>
  <c r="L333" i="2"/>
  <c r="M329" i="2"/>
  <c r="N329" i="2"/>
  <c r="P329" i="2"/>
  <c r="R329" i="2"/>
  <c r="S329" i="2"/>
  <c r="L329" i="2"/>
  <c r="M321" i="2"/>
  <c r="N321" i="2"/>
  <c r="P321" i="2"/>
  <c r="R321" i="2"/>
  <c r="S321" i="2"/>
  <c r="L321" i="2"/>
  <c r="M307" i="2"/>
  <c r="N307" i="2"/>
  <c r="P307" i="2"/>
  <c r="R307" i="2"/>
  <c r="S307" i="2"/>
  <c r="L307" i="2"/>
  <c r="L305" i="2"/>
  <c r="M305" i="2"/>
  <c r="N305" i="2"/>
  <c r="P305" i="2"/>
  <c r="R305" i="2"/>
  <c r="S305" i="2"/>
  <c r="T305" i="2"/>
  <c r="M289" i="2"/>
  <c r="N289" i="2"/>
  <c r="P289" i="2"/>
  <c r="R289" i="2"/>
  <c r="S289" i="2"/>
  <c r="L289" i="2"/>
  <c r="M284" i="2"/>
  <c r="N284" i="2"/>
  <c r="P284" i="2"/>
  <c r="R284" i="2"/>
  <c r="S284" i="2"/>
  <c r="L284" i="2"/>
  <c r="M238" i="2"/>
  <c r="N238" i="2"/>
  <c r="P238" i="2"/>
  <c r="R238" i="2"/>
  <c r="S238" i="2"/>
  <c r="L238" i="2"/>
  <c r="M229" i="2"/>
  <c r="N229" i="2"/>
  <c r="P229" i="2"/>
  <c r="R229" i="2"/>
  <c r="S229" i="2"/>
  <c r="L229" i="2"/>
  <c r="M223" i="2"/>
  <c r="N223" i="2"/>
  <c r="P223" i="2"/>
  <c r="R223" i="2"/>
  <c r="S223" i="2"/>
  <c r="L223" i="2"/>
  <c r="M216" i="2"/>
  <c r="N216" i="2"/>
  <c r="P216" i="2"/>
  <c r="R216" i="2"/>
  <c r="S216" i="2"/>
  <c r="L216" i="2"/>
  <c r="M189" i="2"/>
  <c r="N189" i="2"/>
  <c r="P189" i="2"/>
  <c r="R189" i="2"/>
  <c r="S189" i="2"/>
  <c r="L189" i="2"/>
  <c r="M153" i="2"/>
  <c r="N153" i="2"/>
  <c r="P153" i="2"/>
  <c r="R153" i="2"/>
  <c r="S153" i="2"/>
  <c r="L153" i="2"/>
  <c r="M141" i="2"/>
  <c r="M124" i="2" s="1"/>
  <c r="N141" i="2"/>
  <c r="N124" i="2" s="1"/>
  <c r="P141" i="2"/>
  <c r="P124" i="2" s="1"/>
  <c r="R141" i="2"/>
  <c r="R124" i="2" s="1"/>
  <c r="S141" i="2"/>
  <c r="S124" i="2" s="1"/>
  <c r="L141" i="2"/>
  <c r="L124" i="2" s="1"/>
  <c r="M122" i="2"/>
  <c r="N122" i="2"/>
  <c r="P122" i="2"/>
  <c r="R122" i="2"/>
  <c r="S122" i="2"/>
  <c r="T122" i="2"/>
  <c r="L122" i="2"/>
  <c r="M117" i="2"/>
  <c r="N117" i="2"/>
  <c r="P117" i="2"/>
  <c r="R117" i="2"/>
  <c r="S117" i="2"/>
  <c r="L117" i="2"/>
  <c r="M99" i="2"/>
  <c r="N99" i="2"/>
  <c r="P99" i="2"/>
  <c r="R99" i="2"/>
  <c r="S99" i="2"/>
  <c r="L99" i="2"/>
  <c r="M97" i="2"/>
  <c r="N97" i="2"/>
  <c r="P97" i="2"/>
  <c r="R97" i="2"/>
  <c r="S97" i="2"/>
  <c r="T97" i="2"/>
  <c r="L97" i="2"/>
  <c r="M92" i="2"/>
  <c r="M59" i="2" s="1"/>
  <c r="N92" i="2"/>
  <c r="N59" i="2" s="1"/>
  <c r="P92" i="2"/>
  <c r="P59" i="2" s="1"/>
  <c r="R92" i="2"/>
  <c r="R59" i="2" s="1"/>
  <c r="S92" i="2"/>
  <c r="S59" i="2" s="1"/>
  <c r="L92" i="2"/>
  <c r="L59" i="2" s="1"/>
  <c r="M49" i="2"/>
  <c r="N49" i="2"/>
  <c r="P49" i="2"/>
  <c r="R49" i="2"/>
  <c r="S49" i="2"/>
  <c r="L49" i="2"/>
  <c r="M43" i="2"/>
  <c r="N43" i="2"/>
  <c r="P43" i="2"/>
  <c r="R43" i="2"/>
  <c r="S43" i="2"/>
  <c r="L43" i="2"/>
  <c r="M23" i="2"/>
  <c r="N23" i="2"/>
  <c r="P23" i="2"/>
  <c r="R23" i="2"/>
  <c r="S23" i="2"/>
  <c r="L23" i="2"/>
  <c r="L15" i="2"/>
  <c r="M15" i="2"/>
  <c r="N15" i="2"/>
  <c r="P15" i="2"/>
  <c r="Q15" i="2"/>
  <c r="R15" i="2"/>
  <c r="S15" i="2"/>
  <c r="M12" i="2"/>
  <c r="N12" i="2"/>
  <c r="S12" i="2"/>
  <c r="L12" i="2"/>
  <c r="O12" i="2" l="1"/>
  <c r="M351" i="2"/>
  <c r="K271" i="2"/>
  <c r="K195" i="2"/>
  <c r="K201" i="2"/>
  <c r="K209" i="2"/>
  <c r="K218" i="2"/>
  <c r="K227" i="2"/>
  <c r="K232" i="2"/>
  <c r="K241" i="2"/>
  <c r="K249" i="2"/>
  <c r="K257" i="2"/>
  <c r="K265" i="2"/>
  <c r="K277" i="2"/>
  <c r="K286" i="2"/>
  <c r="K295" i="2"/>
  <c r="K303" i="2"/>
  <c r="K313" i="2"/>
  <c r="K322" i="2"/>
  <c r="K334" i="2"/>
  <c r="K340" i="2"/>
  <c r="K344" i="2"/>
  <c r="K348" i="2"/>
  <c r="K29" i="2"/>
  <c r="K37" i="2"/>
  <c r="K46" i="2"/>
  <c r="K55" i="2"/>
  <c r="K64" i="2"/>
  <c r="K72" i="2"/>
  <c r="K80" i="2"/>
  <c r="K88" i="2"/>
  <c r="Q97" i="2"/>
  <c r="K107" i="2"/>
  <c r="K115" i="2"/>
  <c r="K130" i="2"/>
  <c r="K147" i="2"/>
  <c r="K156" i="2"/>
  <c r="K164" i="2"/>
  <c r="K176" i="2"/>
  <c r="K188" i="2"/>
  <c r="K198" i="2"/>
  <c r="K206" i="2"/>
  <c r="K214" i="2"/>
  <c r="K224" i="2"/>
  <c r="K233" i="2"/>
  <c r="K242" i="2"/>
  <c r="K250" i="2"/>
  <c r="K258" i="2"/>
  <c r="K266" i="2"/>
  <c r="K274" i="2"/>
  <c r="K282" i="2"/>
  <c r="K292" i="2"/>
  <c r="K300" i="2"/>
  <c r="K310" i="2"/>
  <c r="K318" i="2"/>
  <c r="K330" i="2"/>
  <c r="K341" i="2"/>
  <c r="K349" i="2"/>
  <c r="P351" i="2"/>
  <c r="S351" i="2"/>
  <c r="K26" i="2"/>
  <c r="K30" i="2"/>
  <c r="K34" i="2"/>
  <c r="K38" i="2"/>
  <c r="K42" i="2"/>
  <c r="K47" i="2"/>
  <c r="K52" i="2"/>
  <c r="K56" i="2"/>
  <c r="K61" i="2"/>
  <c r="K65" i="2"/>
  <c r="K69" i="2"/>
  <c r="K73" i="2"/>
  <c r="K77" i="2"/>
  <c r="K81" i="2"/>
  <c r="K85" i="2"/>
  <c r="K89" i="2"/>
  <c r="K94" i="2"/>
  <c r="K100" i="2"/>
  <c r="K104" i="2"/>
  <c r="K108" i="2"/>
  <c r="K112" i="2"/>
  <c r="K116" i="2"/>
  <c r="K121" i="2"/>
  <c r="K127" i="2"/>
  <c r="K131" i="2"/>
  <c r="K135" i="2"/>
  <c r="K144" i="2"/>
  <c r="K148" i="2"/>
  <c r="K152" i="2"/>
  <c r="K157" i="2"/>
  <c r="K161" i="2"/>
  <c r="K165" i="2"/>
  <c r="K169" i="2"/>
  <c r="K173" i="2"/>
  <c r="K177" i="2"/>
  <c r="K181" i="2"/>
  <c r="K185" i="2"/>
  <c r="K190" i="2"/>
  <c r="K194" i="2"/>
  <c r="K199" i="2"/>
  <c r="K203" i="2"/>
  <c r="K207" i="2"/>
  <c r="K215" i="2"/>
  <c r="K220" i="2"/>
  <c r="K225" i="2"/>
  <c r="K230" i="2"/>
  <c r="K234" i="2"/>
  <c r="K243" i="2"/>
  <c r="K247" i="2"/>
  <c r="K251" i="2"/>
  <c r="K259" i="2"/>
  <c r="K263" i="2"/>
  <c r="K267" i="2"/>
  <c r="K275" i="2"/>
  <c r="K279" i="2"/>
  <c r="K283" i="2"/>
  <c r="K288" i="2"/>
  <c r="K293" i="2"/>
  <c r="K297" i="2"/>
  <c r="K301" i="2"/>
  <c r="K306" i="2"/>
  <c r="K311" i="2"/>
  <c r="K319" i="2"/>
  <c r="K325" i="2"/>
  <c r="K331" i="2"/>
  <c r="K346" i="2"/>
  <c r="K350" i="2"/>
  <c r="O323" i="2"/>
  <c r="R351" i="2"/>
  <c r="K129" i="2"/>
  <c r="K197" i="2"/>
  <c r="K205" i="2"/>
  <c r="K213" i="2"/>
  <c r="K222" i="2"/>
  <c r="K236" i="2"/>
  <c r="K245" i="2"/>
  <c r="K253" i="2"/>
  <c r="K261" i="2"/>
  <c r="K269" i="2"/>
  <c r="K273" i="2"/>
  <c r="K281" i="2"/>
  <c r="K291" i="2"/>
  <c r="K299" i="2"/>
  <c r="K309" i="2"/>
  <c r="K317" i="2"/>
  <c r="K328" i="2"/>
  <c r="L351" i="2"/>
  <c r="K25" i="2"/>
  <c r="K33" i="2"/>
  <c r="K41" i="2"/>
  <c r="K51" i="2"/>
  <c r="K60" i="2"/>
  <c r="K68" i="2"/>
  <c r="K76" i="2"/>
  <c r="K84" i="2"/>
  <c r="K93" i="2"/>
  <c r="K103" i="2"/>
  <c r="K111" i="2"/>
  <c r="K120" i="2"/>
  <c r="K126" i="2"/>
  <c r="K134" i="2"/>
  <c r="K138" i="2"/>
  <c r="K143" i="2"/>
  <c r="K151" i="2"/>
  <c r="K160" i="2"/>
  <c r="K168" i="2"/>
  <c r="K172" i="2"/>
  <c r="K180" i="2"/>
  <c r="K184" i="2"/>
  <c r="K193" i="2"/>
  <c r="K202" i="2"/>
  <c r="K210" i="2"/>
  <c r="K219" i="2"/>
  <c r="K228" i="2"/>
  <c r="K237" i="2"/>
  <c r="K246" i="2"/>
  <c r="K254" i="2"/>
  <c r="K262" i="2"/>
  <c r="K270" i="2"/>
  <c r="K278" i="2"/>
  <c r="K287" i="2"/>
  <c r="K296" i="2"/>
  <c r="K304" i="2"/>
  <c r="K314" i="2"/>
  <c r="Q323" i="2"/>
  <c r="K336" i="2"/>
  <c r="K345" i="2"/>
  <c r="N351" i="2"/>
  <c r="K27" i="2"/>
  <c r="K31" i="2"/>
  <c r="K35" i="2"/>
  <c r="K39" i="2"/>
  <c r="K44" i="2"/>
  <c r="K48" i="2"/>
  <c r="K53" i="2"/>
  <c r="K57" i="2"/>
  <c r="K62" i="2"/>
  <c r="K66" i="2"/>
  <c r="K70" i="2"/>
  <c r="K74" i="2"/>
  <c r="K78" i="2"/>
  <c r="K82" i="2"/>
  <c r="K90" i="2"/>
  <c r="K95" i="2"/>
  <c r="K105" i="2"/>
  <c r="K109" i="2"/>
  <c r="K113" i="2"/>
  <c r="Q122" i="2"/>
  <c r="K122" i="2" s="1"/>
  <c r="K128" i="2"/>
  <c r="K132" i="2"/>
  <c r="K136" i="2"/>
  <c r="K140" i="2"/>
  <c r="K145" i="2"/>
  <c r="K149" i="2"/>
  <c r="K154" i="2"/>
  <c r="K158" i="2"/>
  <c r="K162" i="2"/>
  <c r="K166" i="2"/>
  <c r="K170" i="2"/>
  <c r="K174" i="2"/>
  <c r="K178" i="2"/>
  <c r="K182" i="2"/>
  <c r="K186" i="2"/>
  <c r="K191" i="2"/>
  <c r="K217" i="2"/>
  <c r="Q12" i="2"/>
  <c r="T321" i="2"/>
  <c r="K139" i="2"/>
  <c r="O216" i="2"/>
  <c r="O229" i="2"/>
  <c r="O238" i="2"/>
  <c r="O284" i="2"/>
  <c r="O289" i="2"/>
  <c r="O339" i="2"/>
  <c r="T339" i="2"/>
  <c r="T12" i="2"/>
  <c r="K20" i="2"/>
  <c r="O189" i="2"/>
  <c r="O223" i="2"/>
  <c r="T223" i="2"/>
  <c r="K19" i="2"/>
  <c r="T23" i="2"/>
  <c r="K28" i="2"/>
  <c r="K32" i="2"/>
  <c r="T43" i="2"/>
  <c r="T49" i="2"/>
  <c r="T92" i="2"/>
  <c r="K102" i="2"/>
  <c r="K110" i="2"/>
  <c r="K114" i="2"/>
  <c r="K119" i="2"/>
  <c r="K125" i="2"/>
  <c r="K133" i="2"/>
  <c r="K137" i="2"/>
  <c r="K142" i="2"/>
  <c r="K146" i="2"/>
  <c r="K150" i="2"/>
  <c r="T153" i="2"/>
  <c r="K159" i="2"/>
  <c r="K163" i="2"/>
  <c r="K167" i="2"/>
  <c r="K171" i="2"/>
  <c r="K175" i="2"/>
  <c r="K179" i="2"/>
  <c r="K183" i="2"/>
  <c r="K187" i="2"/>
  <c r="T189" i="2"/>
  <c r="K196" i="2"/>
  <c r="K200" i="2"/>
  <c r="K204" i="2"/>
  <c r="K208" i="2"/>
  <c r="K212" i="2"/>
  <c r="T216" i="2"/>
  <c r="K221" i="2"/>
  <c r="K226" i="2"/>
  <c r="T229" i="2"/>
  <c r="K235" i="2"/>
  <c r="K240" i="2"/>
  <c r="K244" i="2"/>
  <c r="K248" i="2"/>
  <c r="K252" i="2"/>
  <c r="K256" i="2"/>
  <c r="K260" i="2"/>
  <c r="K264" i="2"/>
  <c r="K268" i="2"/>
  <c r="K272" i="2"/>
  <c r="K276" i="2"/>
  <c r="K280" i="2"/>
  <c r="K285" i="2"/>
  <c r="K290" i="2"/>
  <c r="K294" i="2"/>
  <c r="K298" i="2"/>
  <c r="K308" i="2"/>
  <c r="K312" i="2"/>
  <c r="K316" i="2"/>
  <c r="K320" i="2"/>
  <c r="K332" i="2"/>
  <c r="T335" i="2"/>
  <c r="K347" i="2"/>
  <c r="T289" i="2"/>
  <c r="T307" i="2"/>
  <c r="K343" i="2"/>
  <c r="T141" i="2"/>
  <c r="K326" i="2"/>
  <c r="T15" i="2"/>
  <c r="T117" i="2"/>
  <c r="T284" i="2"/>
  <c r="T329" i="2"/>
  <c r="K338" i="2"/>
  <c r="K231" i="2"/>
  <c r="K192" i="2"/>
  <c r="K14" i="2"/>
  <c r="K15" i="2"/>
  <c r="T99" i="2"/>
  <c r="T238" i="2"/>
  <c r="K155" i="2"/>
  <c r="K24" i="2"/>
  <c r="K36" i="2"/>
  <c r="K40" i="2"/>
  <c r="K50" i="2"/>
  <c r="K54" i="2"/>
  <c r="K58" i="2"/>
  <c r="K63" i="2"/>
  <c r="K67" i="2"/>
  <c r="K71" i="2"/>
  <c r="K75" i="2"/>
  <c r="K79" i="2"/>
  <c r="K83" i="2"/>
  <c r="K87" i="2"/>
  <c r="K91" i="2"/>
  <c r="K96" i="2"/>
  <c r="K106" i="2"/>
  <c r="K123" i="2"/>
  <c r="O15" i="2"/>
  <c r="O23" i="2"/>
  <c r="O43" i="2"/>
  <c r="O49" i="2"/>
  <c r="O92" i="2"/>
  <c r="O59" i="2" s="1"/>
  <c r="O99" i="2"/>
  <c r="O117" i="2"/>
  <c r="O141" i="2"/>
  <c r="O124" i="2" s="1"/>
  <c r="O153" i="2"/>
  <c r="O307" i="2"/>
  <c r="O329" i="2"/>
  <c r="O335" i="2"/>
  <c r="Q333" i="2"/>
  <c r="Q289" i="2"/>
  <c r="K305" i="2"/>
  <c r="Q92" i="2"/>
  <c r="Q141" i="2"/>
  <c r="Q321" i="2"/>
  <c r="K324" i="2"/>
  <c r="Q117" i="2"/>
  <c r="Q189" i="2"/>
  <c r="Q238" i="2"/>
  <c r="Q307" i="2"/>
  <c r="Q329" i="2"/>
  <c r="Q335" i="2"/>
  <c r="Q339" i="2"/>
  <c r="Q99" i="2"/>
  <c r="Q223" i="2"/>
  <c r="Q43" i="2"/>
  <c r="Q153" i="2"/>
  <c r="Q229" i="2"/>
  <c r="K342" i="2"/>
  <c r="K118" i="2"/>
  <c r="K337" i="2"/>
  <c r="Q216" i="2"/>
  <c r="Q284" i="2"/>
  <c r="K98" i="2"/>
  <c r="Q49" i="2"/>
  <c r="Q23" i="2"/>
  <c r="L82" i="5"/>
  <c r="L83" i="5"/>
  <c r="L85" i="5"/>
  <c r="L86" i="5"/>
  <c r="L89" i="5"/>
  <c r="L87" i="5"/>
  <c r="L92" i="5"/>
  <c r="L91" i="5"/>
  <c r="L93" i="5"/>
  <c r="L94" i="5"/>
  <c r="L95" i="5"/>
  <c r="L98" i="5"/>
  <c r="L99" i="5"/>
  <c r="L101" i="5"/>
  <c r="L100" i="5"/>
  <c r="L103" i="5"/>
  <c r="L105" i="5"/>
  <c r="L106" i="5"/>
  <c r="R221" i="5"/>
  <c r="L221" i="5" s="1"/>
  <c r="P221" i="5"/>
  <c r="M221" i="5"/>
  <c r="U221" i="5" s="1"/>
  <c r="R220" i="5"/>
  <c r="L220" i="5" s="1"/>
  <c r="P220" i="5"/>
  <c r="M220" i="5"/>
  <c r="U220" i="5" s="1"/>
  <c r="R28" i="5"/>
  <c r="P28" i="5"/>
  <c r="M28" i="5"/>
  <c r="U28" i="5" s="1"/>
  <c r="R27" i="5"/>
  <c r="L27" i="5" s="1"/>
  <c r="P27" i="5"/>
  <c r="M27" i="5"/>
  <c r="U27" i="5" s="1"/>
  <c r="R26" i="5"/>
  <c r="L26" i="5" s="1"/>
  <c r="P26" i="5"/>
  <c r="M26" i="5"/>
  <c r="U26" i="5" s="1"/>
  <c r="R25" i="5"/>
  <c r="L25" i="5" s="1"/>
  <c r="P25" i="5"/>
  <c r="M25" i="5"/>
  <c r="U25" i="5" s="1"/>
  <c r="R24" i="5"/>
  <c r="L24" i="5" s="1"/>
  <c r="P24" i="5"/>
  <c r="M24" i="5"/>
  <c r="U24" i="5" s="1"/>
  <c r="R23" i="5"/>
  <c r="L23" i="5" s="1"/>
  <c r="P23" i="5"/>
  <c r="M23" i="5"/>
  <c r="U23" i="5" s="1"/>
  <c r="R22" i="5"/>
  <c r="L22" i="5" s="1"/>
  <c r="P22" i="5"/>
  <c r="M22" i="5"/>
  <c r="U22" i="5" s="1"/>
  <c r="R21" i="5"/>
  <c r="L21" i="5" s="1"/>
  <c r="P21" i="5"/>
  <c r="M21" i="5"/>
  <c r="U21" i="5" s="1"/>
  <c r="R20" i="5"/>
  <c r="L20" i="5" s="1"/>
  <c r="P20" i="5"/>
  <c r="M20" i="5"/>
  <c r="U20" i="5" s="1"/>
  <c r="R219" i="5"/>
  <c r="L219" i="5" s="1"/>
  <c r="P219" i="5"/>
  <c r="M219" i="5"/>
  <c r="U219" i="5" s="1"/>
  <c r="R218" i="5"/>
  <c r="L218" i="5" s="1"/>
  <c r="P218" i="5"/>
  <c r="M218" i="5"/>
  <c r="U218" i="5" s="1"/>
  <c r="R217" i="5"/>
  <c r="L217" i="5" s="1"/>
  <c r="P217" i="5"/>
  <c r="M217" i="5"/>
  <c r="U217" i="5" s="1"/>
  <c r="R216" i="5"/>
  <c r="L216" i="5" s="1"/>
  <c r="P216" i="5"/>
  <c r="M216" i="5"/>
  <c r="U216" i="5" s="1"/>
  <c r="R215" i="5"/>
  <c r="P215" i="5"/>
  <c r="M215" i="5"/>
  <c r="U215" i="5" s="1"/>
  <c r="R214" i="5"/>
  <c r="P214" i="5"/>
  <c r="M214" i="5"/>
  <c r="U214" i="5" s="1"/>
  <c r="R213" i="5"/>
  <c r="L213" i="5" s="1"/>
  <c r="P213" i="5"/>
  <c r="M213" i="5"/>
  <c r="U213" i="5" s="1"/>
  <c r="R212" i="5"/>
  <c r="L212" i="5" s="1"/>
  <c r="P212" i="5"/>
  <c r="M212" i="5"/>
  <c r="U212" i="5" s="1"/>
  <c r="R211" i="5"/>
  <c r="P211" i="5"/>
  <c r="M211" i="5"/>
  <c r="U211" i="5" s="1"/>
  <c r="R210" i="5"/>
  <c r="L210" i="5" s="1"/>
  <c r="P210" i="5"/>
  <c r="M210" i="5"/>
  <c r="U210" i="5" s="1"/>
  <c r="R209" i="5"/>
  <c r="P209" i="5"/>
  <c r="M209" i="5"/>
  <c r="U209" i="5" s="1"/>
  <c r="R208" i="5"/>
  <c r="L208" i="5" s="1"/>
  <c r="P208" i="5"/>
  <c r="M208" i="5"/>
  <c r="U208" i="5" s="1"/>
  <c r="R207" i="5"/>
  <c r="P207" i="5"/>
  <c r="M207" i="5"/>
  <c r="U207" i="5" s="1"/>
  <c r="R203" i="5"/>
  <c r="P203" i="5"/>
  <c r="M203" i="5"/>
  <c r="U203" i="5" s="1"/>
  <c r="R206" i="5"/>
  <c r="P206" i="5"/>
  <c r="M206" i="5"/>
  <c r="U206" i="5" s="1"/>
  <c r="R202" i="5"/>
  <c r="P202" i="5"/>
  <c r="M202" i="5"/>
  <c r="U202" i="5" s="1"/>
  <c r="R205" i="5"/>
  <c r="P205" i="5"/>
  <c r="M205" i="5"/>
  <c r="U205" i="5" s="1"/>
  <c r="R201" i="5"/>
  <c r="P201" i="5"/>
  <c r="M201" i="5"/>
  <c r="U201" i="5" s="1"/>
  <c r="R204" i="5"/>
  <c r="P204" i="5"/>
  <c r="M204" i="5"/>
  <c r="U204" i="5" s="1"/>
  <c r="R200" i="5"/>
  <c r="P200" i="5"/>
  <c r="M200" i="5"/>
  <c r="U200" i="5" s="1"/>
  <c r="T197" i="5"/>
  <c r="R197" i="5"/>
  <c r="L197" i="5" s="1"/>
  <c r="P197" i="5"/>
  <c r="M197" i="5"/>
  <c r="T198" i="5"/>
  <c r="R198" i="5"/>
  <c r="L198" i="5" s="1"/>
  <c r="P198" i="5"/>
  <c r="M198" i="5"/>
  <c r="T199" i="5"/>
  <c r="R199" i="5"/>
  <c r="L199" i="5" s="1"/>
  <c r="P199" i="5"/>
  <c r="M199" i="5"/>
  <c r="T196" i="5"/>
  <c r="R196" i="5"/>
  <c r="L196" i="5" s="1"/>
  <c r="P196" i="5"/>
  <c r="M196" i="5"/>
  <c r="R195" i="5"/>
  <c r="L195" i="5" s="1"/>
  <c r="P195" i="5"/>
  <c r="M195" i="5"/>
  <c r="U195" i="5" s="1"/>
  <c r="R194" i="5"/>
  <c r="L194" i="5" s="1"/>
  <c r="P194" i="5"/>
  <c r="M194" i="5"/>
  <c r="U194" i="5" s="1"/>
  <c r="R181" i="5"/>
  <c r="L181" i="5" s="1"/>
  <c r="P181" i="5"/>
  <c r="M181" i="5"/>
  <c r="U181" i="5" s="1"/>
  <c r="R180" i="5"/>
  <c r="L180" i="5" s="1"/>
  <c r="P180" i="5"/>
  <c r="M180" i="5"/>
  <c r="U180" i="5" s="1"/>
  <c r="R179" i="5"/>
  <c r="L179" i="5" s="1"/>
  <c r="P179" i="5"/>
  <c r="M179" i="5"/>
  <c r="U179" i="5" s="1"/>
  <c r="R178" i="5"/>
  <c r="L178" i="5" s="1"/>
  <c r="P178" i="5"/>
  <c r="M178" i="5"/>
  <c r="U178" i="5" s="1"/>
  <c r="R177" i="5"/>
  <c r="L177" i="5" s="1"/>
  <c r="P177" i="5"/>
  <c r="M177" i="5"/>
  <c r="U177" i="5" s="1"/>
  <c r="R176" i="5"/>
  <c r="L176" i="5" s="1"/>
  <c r="P176" i="5"/>
  <c r="M176" i="5"/>
  <c r="U176" i="5" s="1"/>
  <c r="R189" i="5"/>
  <c r="L189" i="5" s="1"/>
  <c r="P189" i="5"/>
  <c r="M189" i="5"/>
  <c r="U189" i="5" s="1"/>
  <c r="R188" i="5"/>
  <c r="L188" i="5" s="1"/>
  <c r="P188" i="5"/>
  <c r="M188" i="5"/>
  <c r="U188" i="5" s="1"/>
  <c r="R187" i="5"/>
  <c r="L187" i="5" s="1"/>
  <c r="P187" i="5"/>
  <c r="M187" i="5"/>
  <c r="U187" i="5" s="1"/>
  <c r="R186" i="5"/>
  <c r="L186" i="5" s="1"/>
  <c r="P186" i="5"/>
  <c r="M186" i="5"/>
  <c r="U186" i="5" s="1"/>
  <c r="R185" i="5"/>
  <c r="L185" i="5" s="1"/>
  <c r="P185" i="5"/>
  <c r="M185" i="5"/>
  <c r="U185" i="5" s="1"/>
  <c r="R184" i="5"/>
  <c r="L184" i="5" s="1"/>
  <c r="P184" i="5"/>
  <c r="M184" i="5"/>
  <c r="U184" i="5" s="1"/>
  <c r="R183" i="5"/>
  <c r="L183" i="5" s="1"/>
  <c r="P183" i="5"/>
  <c r="M183" i="5"/>
  <c r="U183" i="5" s="1"/>
  <c r="R182" i="5"/>
  <c r="L182" i="5" s="1"/>
  <c r="P182" i="5"/>
  <c r="M182" i="5"/>
  <c r="U182" i="5" s="1"/>
  <c r="R175" i="5"/>
  <c r="L175" i="5" s="1"/>
  <c r="P175" i="5"/>
  <c r="M175" i="5"/>
  <c r="U175" i="5" s="1"/>
  <c r="R173" i="5"/>
  <c r="L173" i="5" s="1"/>
  <c r="P173" i="5"/>
  <c r="M173" i="5"/>
  <c r="U173" i="5" s="1"/>
  <c r="R174" i="5"/>
  <c r="L174" i="5" s="1"/>
  <c r="P174" i="5"/>
  <c r="M174" i="5"/>
  <c r="U174" i="5" s="1"/>
  <c r="R172" i="5"/>
  <c r="L172" i="5" s="1"/>
  <c r="P172" i="5"/>
  <c r="M172" i="5"/>
  <c r="U172" i="5" s="1"/>
  <c r="R171" i="5"/>
  <c r="L171" i="5" s="1"/>
  <c r="P171" i="5"/>
  <c r="M171" i="5"/>
  <c r="U171" i="5" s="1"/>
  <c r="R158" i="5"/>
  <c r="L158" i="5" s="1"/>
  <c r="P158" i="5"/>
  <c r="M158" i="5"/>
  <c r="U158" i="5" s="1"/>
  <c r="R159" i="5"/>
  <c r="L159" i="5" s="1"/>
  <c r="P159" i="5"/>
  <c r="M159" i="5"/>
  <c r="U159" i="5" s="1"/>
  <c r="R157" i="5"/>
  <c r="P157" i="5"/>
  <c r="M157" i="5"/>
  <c r="U157" i="5" s="1"/>
  <c r="R154" i="5"/>
  <c r="L154" i="5" s="1"/>
  <c r="P154" i="5"/>
  <c r="M154" i="5"/>
  <c r="U154" i="5" s="1"/>
  <c r="R153" i="5"/>
  <c r="L153" i="5" s="1"/>
  <c r="P153" i="5"/>
  <c r="M153" i="5"/>
  <c r="U153" i="5" s="1"/>
  <c r="R152" i="5"/>
  <c r="P152" i="5"/>
  <c r="M152" i="5"/>
  <c r="U152" i="5" s="1"/>
  <c r="R150" i="5"/>
  <c r="L150" i="5" s="1"/>
  <c r="P150" i="5"/>
  <c r="M150" i="5"/>
  <c r="U150" i="5" s="1"/>
  <c r="R151" i="5"/>
  <c r="P151" i="5"/>
  <c r="M151" i="5"/>
  <c r="U151" i="5" s="1"/>
  <c r="R149" i="5"/>
  <c r="P149" i="5"/>
  <c r="M149" i="5"/>
  <c r="U149" i="5" s="1"/>
  <c r="R147" i="5"/>
  <c r="P147" i="5"/>
  <c r="M147" i="5"/>
  <c r="U147" i="5" s="1"/>
  <c r="R148" i="5"/>
  <c r="P148" i="5"/>
  <c r="M148" i="5"/>
  <c r="U148" i="5" s="1"/>
  <c r="R146" i="5"/>
  <c r="P146" i="5"/>
  <c r="M146" i="5"/>
  <c r="U146" i="5" s="1"/>
  <c r="R145" i="5"/>
  <c r="P145" i="5"/>
  <c r="M145" i="5"/>
  <c r="U145" i="5" s="1"/>
  <c r="R144" i="5"/>
  <c r="P144" i="5"/>
  <c r="M144" i="5"/>
  <c r="U144" i="5" s="1"/>
  <c r="R142" i="5"/>
  <c r="L142" i="5" s="1"/>
  <c r="P142" i="5"/>
  <c r="M142" i="5"/>
  <c r="U142" i="5" s="1"/>
  <c r="R143" i="5"/>
  <c r="L143" i="5" s="1"/>
  <c r="P143" i="5"/>
  <c r="M143" i="5"/>
  <c r="U143" i="5" s="1"/>
  <c r="R141" i="5"/>
  <c r="P141" i="5"/>
  <c r="M141" i="5"/>
  <c r="U141" i="5" s="1"/>
  <c r="R140" i="5"/>
  <c r="P140" i="5"/>
  <c r="M140" i="5"/>
  <c r="U140" i="5" s="1"/>
  <c r="R138" i="5"/>
  <c r="P138" i="5"/>
  <c r="M138" i="5"/>
  <c r="U138" i="5" s="1"/>
  <c r="R137" i="5"/>
  <c r="P137" i="5"/>
  <c r="M137" i="5"/>
  <c r="U137" i="5" s="1"/>
  <c r="R136" i="5"/>
  <c r="L136" i="5" s="1"/>
  <c r="P136" i="5"/>
  <c r="M136" i="5"/>
  <c r="U136" i="5" s="1"/>
  <c r="R135" i="5"/>
  <c r="L135" i="5" s="1"/>
  <c r="P135" i="5"/>
  <c r="M135" i="5"/>
  <c r="U135" i="5" s="1"/>
  <c r="R134" i="5"/>
  <c r="P134" i="5"/>
  <c r="M134" i="5"/>
  <c r="U134" i="5" s="1"/>
  <c r="R133" i="5"/>
  <c r="P133" i="5"/>
  <c r="M133" i="5"/>
  <c r="U133" i="5" s="1"/>
  <c r="R132" i="5"/>
  <c r="P132" i="5"/>
  <c r="M132" i="5"/>
  <c r="U132" i="5" s="1"/>
  <c r="R131" i="5"/>
  <c r="L131" i="5" s="1"/>
  <c r="P131" i="5"/>
  <c r="M131" i="5"/>
  <c r="U131" i="5" s="1"/>
  <c r="R130" i="5"/>
  <c r="P130" i="5"/>
  <c r="M130" i="5"/>
  <c r="U130" i="5" s="1"/>
  <c r="R129" i="5"/>
  <c r="L129" i="5" s="1"/>
  <c r="P129" i="5"/>
  <c r="M129" i="5"/>
  <c r="U129" i="5" s="1"/>
  <c r="R128" i="5"/>
  <c r="L128" i="5" s="1"/>
  <c r="P128" i="5"/>
  <c r="M128" i="5"/>
  <c r="U128" i="5" s="1"/>
  <c r="R127" i="5"/>
  <c r="P127" i="5"/>
  <c r="M127" i="5"/>
  <c r="U127" i="5" s="1"/>
  <c r="T169" i="5"/>
  <c r="R169" i="5"/>
  <c r="L169" i="5" s="1"/>
  <c r="P169" i="5"/>
  <c r="M169" i="5"/>
  <c r="T170" i="5"/>
  <c r="R170" i="5"/>
  <c r="L170" i="5" s="1"/>
  <c r="P170" i="5"/>
  <c r="M170" i="5"/>
  <c r="R168" i="5"/>
  <c r="P168" i="5"/>
  <c r="M168" i="5"/>
  <c r="U168" i="5" s="1"/>
  <c r="R167" i="5"/>
  <c r="L167" i="5" s="1"/>
  <c r="P167" i="5"/>
  <c r="M167" i="5"/>
  <c r="U167" i="5" s="1"/>
  <c r="R166" i="5"/>
  <c r="L166" i="5" s="1"/>
  <c r="P166" i="5"/>
  <c r="M166" i="5"/>
  <c r="U166" i="5" s="1"/>
  <c r="R164" i="5"/>
  <c r="P164" i="5"/>
  <c r="M164" i="5"/>
  <c r="U164" i="5" s="1"/>
  <c r="R165" i="5"/>
  <c r="L165" i="5" s="1"/>
  <c r="P165" i="5"/>
  <c r="M165" i="5"/>
  <c r="U165" i="5" s="1"/>
  <c r="R162" i="5"/>
  <c r="L162" i="5" s="1"/>
  <c r="P162" i="5"/>
  <c r="M162" i="5"/>
  <c r="U162" i="5" s="1"/>
  <c r="R163" i="5"/>
  <c r="L163" i="5" s="1"/>
  <c r="P163" i="5"/>
  <c r="M163" i="5"/>
  <c r="U163" i="5" s="1"/>
  <c r="R160" i="5"/>
  <c r="L160" i="5" s="1"/>
  <c r="P160" i="5"/>
  <c r="M160" i="5"/>
  <c r="U160" i="5" s="1"/>
  <c r="R161" i="5"/>
  <c r="L161" i="5" s="1"/>
  <c r="P161" i="5"/>
  <c r="M161" i="5"/>
  <c r="U161" i="5" s="1"/>
  <c r="R155" i="5"/>
  <c r="L155" i="5" s="1"/>
  <c r="P155" i="5"/>
  <c r="M155" i="5"/>
  <c r="U155" i="5" s="1"/>
  <c r="K155" i="5" s="1"/>
  <c r="R156" i="5"/>
  <c r="P156" i="5"/>
  <c r="M156" i="5"/>
  <c r="U156" i="5" s="1"/>
  <c r="R139" i="5"/>
  <c r="L139" i="5" s="1"/>
  <c r="P139" i="5"/>
  <c r="M139" i="5"/>
  <c r="U139" i="5" s="1"/>
  <c r="R126" i="5"/>
  <c r="P126" i="5"/>
  <c r="M126" i="5"/>
  <c r="U126" i="5" s="1"/>
  <c r="R125" i="5"/>
  <c r="L125" i="5" s="1"/>
  <c r="P125" i="5"/>
  <c r="M125" i="5"/>
  <c r="U125" i="5" s="1"/>
  <c r="R124" i="5"/>
  <c r="P124" i="5"/>
  <c r="M124" i="5"/>
  <c r="U124" i="5" s="1"/>
  <c r="R123" i="5"/>
  <c r="P123" i="5"/>
  <c r="M123" i="5"/>
  <c r="U123" i="5" s="1"/>
  <c r="R122" i="5"/>
  <c r="L122" i="5" s="1"/>
  <c r="P122" i="5"/>
  <c r="M122" i="5"/>
  <c r="U122" i="5" s="1"/>
  <c r="R121" i="5"/>
  <c r="P121" i="5"/>
  <c r="M121" i="5"/>
  <c r="U121" i="5" s="1"/>
  <c r="R120" i="5"/>
  <c r="L120" i="5" s="1"/>
  <c r="P120" i="5"/>
  <c r="M120" i="5"/>
  <c r="U120" i="5" s="1"/>
  <c r="R119" i="5"/>
  <c r="L119" i="5" s="1"/>
  <c r="P119" i="5"/>
  <c r="M119" i="5"/>
  <c r="U119" i="5" s="1"/>
  <c r="R118" i="5"/>
  <c r="P118" i="5"/>
  <c r="M118" i="5"/>
  <c r="U118" i="5" s="1"/>
  <c r="R117" i="5"/>
  <c r="L117" i="5" s="1"/>
  <c r="P117" i="5"/>
  <c r="N117" i="5"/>
  <c r="M117" i="5" s="1"/>
  <c r="U117" i="5" s="1"/>
  <c r="T116" i="5"/>
  <c r="T312" i="5" s="1"/>
  <c r="R116" i="5"/>
  <c r="P116" i="5"/>
  <c r="N116" i="5"/>
  <c r="R115" i="5"/>
  <c r="P115" i="5"/>
  <c r="M115" i="5"/>
  <c r="U115" i="5" s="1"/>
  <c r="R114" i="5"/>
  <c r="L114" i="5" s="1"/>
  <c r="P114" i="5"/>
  <c r="M114" i="5"/>
  <c r="U114" i="5" s="1"/>
  <c r="R113" i="5"/>
  <c r="P113" i="5"/>
  <c r="M113" i="5"/>
  <c r="U113" i="5" s="1"/>
  <c r="R110" i="5"/>
  <c r="L110" i="5" s="1"/>
  <c r="P110" i="5"/>
  <c r="M110" i="5"/>
  <c r="U110" i="5" s="1"/>
  <c r="R111" i="5"/>
  <c r="L111" i="5" s="1"/>
  <c r="P111" i="5"/>
  <c r="M111" i="5"/>
  <c r="U111" i="5" s="1"/>
  <c r="R112" i="5"/>
  <c r="L112" i="5" s="1"/>
  <c r="P112" i="5"/>
  <c r="M112" i="5"/>
  <c r="U112" i="5" s="1"/>
  <c r="R109" i="5"/>
  <c r="L109" i="5" s="1"/>
  <c r="P109" i="5"/>
  <c r="M109" i="5"/>
  <c r="U109" i="5" s="1"/>
  <c r="R108" i="5"/>
  <c r="L108" i="5" s="1"/>
  <c r="P108" i="5"/>
  <c r="M108" i="5"/>
  <c r="U108" i="5" s="1"/>
  <c r="R107" i="5"/>
  <c r="L107" i="5" s="1"/>
  <c r="P107" i="5"/>
  <c r="M107" i="5"/>
  <c r="U107" i="5" s="1"/>
  <c r="R19" i="5"/>
  <c r="L19" i="5" s="1"/>
  <c r="P19" i="5"/>
  <c r="M19" i="5"/>
  <c r="U19" i="5" s="1"/>
  <c r="P86" i="5"/>
  <c r="M86" i="5"/>
  <c r="U86" i="5" s="1"/>
  <c r="K86" i="5" s="1"/>
  <c r="P84" i="5"/>
  <c r="M84" i="5"/>
  <c r="U84" i="5" s="1"/>
  <c r="K84" i="5" s="1"/>
  <c r="P85" i="5"/>
  <c r="M85" i="5"/>
  <c r="U85" i="5" s="1"/>
  <c r="K85" i="5" s="1"/>
  <c r="P83" i="5"/>
  <c r="M83" i="5"/>
  <c r="U83" i="5" s="1"/>
  <c r="K83" i="5" s="1"/>
  <c r="P106" i="5"/>
  <c r="M106" i="5"/>
  <c r="U106" i="5" s="1"/>
  <c r="K106" i="5" s="1"/>
  <c r="P105" i="5"/>
  <c r="M105" i="5"/>
  <c r="U105" i="5" s="1"/>
  <c r="K105" i="5" s="1"/>
  <c r="P104" i="5"/>
  <c r="M104" i="5"/>
  <c r="U104" i="5" s="1"/>
  <c r="K104" i="5" s="1"/>
  <c r="P102" i="5"/>
  <c r="M102" i="5"/>
  <c r="U102" i="5" s="1"/>
  <c r="K102" i="5" s="1"/>
  <c r="P103" i="5"/>
  <c r="M103" i="5"/>
  <c r="U103" i="5" s="1"/>
  <c r="K103" i="5" s="1"/>
  <c r="P100" i="5"/>
  <c r="M100" i="5"/>
  <c r="U100" i="5" s="1"/>
  <c r="K100" i="5" s="1"/>
  <c r="P101" i="5"/>
  <c r="M101" i="5"/>
  <c r="U101" i="5" s="1"/>
  <c r="K101" i="5" s="1"/>
  <c r="P99" i="5"/>
  <c r="M99" i="5"/>
  <c r="U99" i="5" s="1"/>
  <c r="K99" i="5" s="1"/>
  <c r="P97" i="5"/>
  <c r="M97" i="5"/>
  <c r="U97" i="5" s="1"/>
  <c r="K97" i="5" s="1"/>
  <c r="P96" i="5"/>
  <c r="M96" i="5"/>
  <c r="U96" i="5" s="1"/>
  <c r="K96" i="5" s="1"/>
  <c r="P98" i="5"/>
  <c r="M98" i="5"/>
  <c r="U98" i="5" s="1"/>
  <c r="K98" i="5" s="1"/>
  <c r="P95" i="5"/>
  <c r="M95" i="5"/>
  <c r="U95" i="5" s="1"/>
  <c r="K95" i="5" s="1"/>
  <c r="P94" i="5"/>
  <c r="M94" i="5"/>
  <c r="U94" i="5" s="1"/>
  <c r="K94" i="5" s="1"/>
  <c r="P93" i="5"/>
  <c r="M93" i="5"/>
  <c r="U93" i="5" s="1"/>
  <c r="K93" i="5" s="1"/>
  <c r="P91" i="5"/>
  <c r="M91" i="5"/>
  <c r="U91" i="5" s="1"/>
  <c r="K91" i="5" s="1"/>
  <c r="P92" i="5"/>
  <c r="M92" i="5"/>
  <c r="U92" i="5" s="1"/>
  <c r="K92" i="5" s="1"/>
  <c r="R90" i="5"/>
  <c r="L104" i="5" s="1"/>
  <c r="P90" i="5"/>
  <c r="M90" i="5"/>
  <c r="U90" i="5" s="1"/>
  <c r="R88" i="5"/>
  <c r="L84" i="5" s="1"/>
  <c r="P88" i="5"/>
  <c r="M88" i="5"/>
  <c r="U88" i="5" s="1"/>
  <c r="Q87" i="5"/>
  <c r="P87" i="5"/>
  <c r="M87" i="5"/>
  <c r="Q89" i="5"/>
  <c r="P89" i="5"/>
  <c r="M89" i="5"/>
  <c r="P82" i="5"/>
  <c r="M82" i="5"/>
  <c r="U82" i="5" s="1"/>
  <c r="K82" i="5" s="1"/>
  <c r="R71" i="5"/>
  <c r="L71" i="5" s="1"/>
  <c r="P71" i="5"/>
  <c r="M71" i="5"/>
  <c r="U71" i="5" s="1"/>
  <c r="R70" i="5"/>
  <c r="L70" i="5" s="1"/>
  <c r="P70" i="5"/>
  <c r="M70" i="5"/>
  <c r="U70" i="5" s="1"/>
  <c r="R68" i="5"/>
  <c r="L68" i="5" s="1"/>
  <c r="P68" i="5"/>
  <c r="M68" i="5"/>
  <c r="U68" i="5" s="1"/>
  <c r="R67" i="5"/>
  <c r="L67" i="5" s="1"/>
  <c r="P67" i="5"/>
  <c r="M67" i="5"/>
  <c r="U67" i="5" s="1"/>
  <c r="R66" i="5"/>
  <c r="L66" i="5" s="1"/>
  <c r="P66" i="5"/>
  <c r="M66" i="5"/>
  <c r="U66" i="5" s="1"/>
  <c r="R65" i="5"/>
  <c r="L65" i="5" s="1"/>
  <c r="P65" i="5"/>
  <c r="M65" i="5"/>
  <c r="U65" i="5" s="1"/>
  <c r="R64" i="5"/>
  <c r="L64" i="5" s="1"/>
  <c r="P64" i="5"/>
  <c r="M64" i="5"/>
  <c r="U64" i="5" s="1"/>
  <c r="R63" i="5"/>
  <c r="P63" i="5"/>
  <c r="M63" i="5"/>
  <c r="U63" i="5" s="1"/>
  <c r="R62" i="5"/>
  <c r="P62" i="5"/>
  <c r="M62" i="5"/>
  <c r="U62" i="5" s="1"/>
  <c r="R61" i="5"/>
  <c r="L61" i="5" s="1"/>
  <c r="P61" i="5"/>
  <c r="M61" i="5"/>
  <c r="U61" i="5" s="1"/>
  <c r="R60" i="5"/>
  <c r="P60" i="5"/>
  <c r="M60" i="5"/>
  <c r="U60" i="5" s="1"/>
  <c r="R59" i="5"/>
  <c r="L59" i="5" s="1"/>
  <c r="P59" i="5"/>
  <c r="M59" i="5"/>
  <c r="U59" i="5" s="1"/>
  <c r="R57" i="5"/>
  <c r="P57" i="5"/>
  <c r="M57" i="5"/>
  <c r="U57" i="5" s="1"/>
  <c r="R56" i="5"/>
  <c r="P56" i="5"/>
  <c r="M56" i="5"/>
  <c r="U56" i="5" s="1"/>
  <c r="R55" i="5"/>
  <c r="L55" i="5" s="1"/>
  <c r="P55" i="5"/>
  <c r="M55" i="5"/>
  <c r="U55" i="5" s="1"/>
  <c r="R54" i="5"/>
  <c r="P54" i="5"/>
  <c r="M54" i="5"/>
  <c r="U54" i="5" s="1"/>
  <c r="R53" i="5"/>
  <c r="P53" i="5"/>
  <c r="M53" i="5"/>
  <c r="U53" i="5" s="1"/>
  <c r="R52" i="5"/>
  <c r="L52" i="5" s="1"/>
  <c r="P52" i="5"/>
  <c r="M52" i="5"/>
  <c r="U52" i="5" s="1"/>
  <c r="R51" i="5"/>
  <c r="L51" i="5" s="1"/>
  <c r="P51" i="5"/>
  <c r="M51" i="5"/>
  <c r="U51" i="5" s="1"/>
  <c r="R50" i="5"/>
  <c r="P50" i="5"/>
  <c r="M50" i="5"/>
  <c r="U50" i="5" s="1"/>
  <c r="R49" i="5"/>
  <c r="L49" i="5" s="1"/>
  <c r="P49" i="5"/>
  <c r="M49" i="5"/>
  <c r="U49" i="5" s="1"/>
  <c r="R48" i="5"/>
  <c r="L48" i="5" s="1"/>
  <c r="P48" i="5"/>
  <c r="M48" i="5"/>
  <c r="U48" i="5" s="1"/>
  <c r="R80" i="5"/>
  <c r="L80" i="5" s="1"/>
  <c r="P80" i="5"/>
  <c r="M80" i="5"/>
  <c r="U80" i="5" s="1"/>
  <c r="R81" i="5"/>
  <c r="L81" i="5" s="1"/>
  <c r="P81" i="5"/>
  <c r="M81" i="5"/>
  <c r="U81" i="5" s="1"/>
  <c r="R79" i="5"/>
  <c r="L79" i="5" s="1"/>
  <c r="P79" i="5"/>
  <c r="M79" i="5"/>
  <c r="U79" i="5" s="1"/>
  <c r="R78" i="5"/>
  <c r="L78" i="5" s="1"/>
  <c r="P78" i="5"/>
  <c r="M78" i="5"/>
  <c r="U78" i="5" s="1"/>
  <c r="R77" i="5"/>
  <c r="L77" i="5" s="1"/>
  <c r="P77" i="5"/>
  <c r="M77" i="5"/>
  <c r="U77" i="5" s="1"/>
  <c r="R74" i="5"/>
  <c r="P74" i="5"/>
  <c r="M74" i="5"/>
  <c r="U74" i="5" s="1"/>
  <c r="R75" i="5"/>
  <c r="L75" i="5" s="1"/>
  <c r="P75" i="5"/>
  <c r="M75" i="5"/>
  <c r="U75" i="5" s="1"/>
  <c r="R76" i="5"/>
  <c r="L76" i="5" s="1"/>
  <c r="P76" i="5"/>
  <c r="M76" i="5"/>
  <c r="U76" i="5" s="1"/>
  <c r="R72" i="5"/>
  <c r="P72" i="5"/>
  <c r="M72" i="5"/>
  <c r="U72" i="5" s="1"/>
  <c r="R73" i="5"/>
  <c r="P73" i="5"/>
  <c r="M73" i="5"/>
  <c r="U73" i="5" s="1"/>
  <c r="R69" i="5"/>
  <c r="L69" i="5" s="1"/>
  <c r="P69" i="5"/>
  <c r="M69" i="5"/>
  <c r="U69" i="5" s="1"/>
  <c r="R58" i="5"/>
  <c r="P58" i="5"/>
  <c r="M58" i="5"/>
  <c r="U58" i="5" s="1"/>
  <c r="R47" i="5"/>
  <c r="L47" i="5" s="1"/>
  <c r="P47" i="5"/>
  <c r="M47" i="5"/>
  <c r="U47" i="5" s="1"/>
  <c r="R46" i="5"/>
  <c r="P46" i="5"/>
  <c r="M46" i="5"/>
  <c r="U46" i="5" s="1"/>
  <c r="K46" i="5" s="1"/>
  <c r="R45" i="5"/>
  <c r="P45" i="5"/>
  <c r="M45" i="5"/>
  <c r="U45" i="5" s="1"/>
  <c r="R44" i="5"/>
  <c r="P44" i="5"/>
  <c r="M44" i="5"/>
  <c r="U44" i="5" s="1"/>
  <c r="R43" i="5"/>
  <c r="L43" i="5" s="1"/>
  <c r="P43" i="5"/>
  <c r="M43" i="5"/>
  <c r="U43" i="5" s="1"/>
  <c r="R42" i="5"/>
  <c r="P42" i="5"/>
  <c r="M42" i="5"/>
  <c r="U42" i="5" s="1"/>
  <c r="R41" i="5"/>
  <c r="P41" i="5"/>
  <c r="M41" i="5"/>
  <c r="U41" i="5" s="1"/>
  <c r="R40" i="5"/>
  <c r="L40" i="5" s="1"/>
  <c r="P40" i="5"/>
  <c r="M40" i="5"/>
  <c r="U40" i="5" s="1"/>
  <c r="R38" i="5"/>
  <c r="L38" i="5" s="1"/>
  <c r="P38" i="5"/>
  <c r="M38" i="5"/>
  <c r="U38" i="5" s="1"/>
  <c r="R39" i="5"/>
  <c r="L39" i="5" s="1"/>
  <c r="P39" i="5"/>
  <c r="M39" i="5"/>
  <c r="U39" i="5" s="1"/>
  <c r="R37" i="5"/>
  <c r="L37" i="5" s="1"/>
  <c r="P37" i="5"/>
  <c r="M37" i="5"/>
  <c r="U37" i="5" s="1"/>
  <c r="R36" i="5"/>
  <c r="L36" i="5" s="1"/>
  <c r="P36" i="5"/>
  <c r="M36" i="5"/>
  <c r="U36" i="5" s="1"/>
  <c r="R35" i="5"/>
  <c r="L35" i="5" s="1"/>
  <c r="P35" i="5"/>
  <c r="M35" i="5"/>
  <c r="U35" i="5" s="1"/>
  <c r="R34" i="5"/>
  <c r="P34" i="5"/>
  <c r="M34" i="5"/>
  <c r="U34" i="5" s="1"/>
  <c r="R33" i="5"/>
  <c r="L33" i="5" s="1"/>
  <c r="P33" i="5"/>
  <c r="M33" i="5"/>
  <c r="U33" i="5" s="1"/>
  <c r="R32" i="5"/>
  <c r="P32" i="5"/>
  <c r="M32" i="5"/>
  <c r="U32" i="5" s="1"/>
  <c r="R31" i="5"/>
  <c r="P31" i="5"/>
  <c r="M31" i="5"/>
  <c r="U31" i="5" s="1"/>
  <c r="R30" i="5"/>
  <c r="P30" i="5"/>
  <c r="M30" i="5"/>
  <c r="U30" i="5" s="1"/>
  <c r="R18" i="5"/>
  <c r="P18" i="5"/>
  <c r="M18" i="5"/>
  <c r="U18" i="5" s="1"/>
  <c r="R17" i="5"/>
  <c r="P17" i="5"/>
  <c r="M17" i="5"/>
  <c r="U17" i="5" s="1"/>
  <c r="R16" i="5"/>
  <c r="P16" i="5"/>
  <c r="M16" i="5"/>
  <c r="U16" i="5" s="1"/>
  <c r="R15" i="5"/>
  <c r="P15" i="5"/>
  <c r="M15" i="5"/>
  <c r="U15" i="5" s="1"/>
  <c r="R14" i="5"/>
  <c r="P14" i="5"/>
  <c r="M14" i="5"/>
  <c r="U14" i="5" s="1"/>
  <c r="R13" i="5"/>
  <c r="P13" i="5"/>
  <c r="M13" i="5"/>
  <c r="U13" i="5" s="1"/>
  <c r="R12" i="5"/>
  <c r="L12" i="5" s="1"/>
  <c r="P12" i="5"/>
  <c r="M12" i="5"/>
  <c r="U12" i="5" s="1"/>
  <c r="R10" i="5"/>
  <c r="L10" i="5" s="1"/>
  <c r="P10" i="5"/>
  <c r="M10" i="5"/>
  <c r="U10" i="5" s="1"/>
  <c r="R11" i="5"/>
  <c r="L11" i="5" s="1"/>
  <c r="P11" i="5"/>
  <c r="M11" i="5"/>
  <c r="U11" i="5" s="1"/>
  <c r="R9" i="5"/>
  <c r="L9" i="5" s="1"/>
  <c r="P9" i="5"/>
  <c r="M9" i="5"/>
  <c r="U9" i="5" s="1"/>
  <c r="R29" i="5"/>
  <c r="L29" i="5" s="1"/>
  <c r="P29" i="5"/>
  <c r="M29" i="5"/>
  <c r="U29" i="5" s="1"/>
  <c r="R310" i="5"/>
  <c r="P310" i="5"/>
  <c r="M310" i="5"/>
  <c r="U310" i="5" s="1"/>
  <c r="R309" i="5"/>
  <c r="L309" i="5" s="1"/>
  <c r="P309" i="5"/>
  <c r="M309" i="5"/>
  <c r="U309" i="5" s="1"/>
  <c r="R308" i="5"/>
  <c r="L308" i="5" s="1"/>
  <c r="P308" i="5"/>
  <c r="M308" i="5"/>
  <c r="U308" i="5" s="1"/>
  <c r="R307" i="5"/>
  <c r="L307" i="5" s="1"/>
  <c r="P307" i="5"/>
  <c r="M307" i="5"/>
  <c r="U307" i="5" s="1"/>
  <c r="R298" i="5"/>
  <c r="P298" i="5"/>
  <c r="M298" i="5"/>
  <c r="U298" i="5" s="1"/>
  <c r="R297" i="5"/>
  <c r="P297" i="5"/>
  <c r="M297" i="5"/>
  <c r="U297" i="5" s="1"/>
  <c r="R296" i="5"/>
  <c r="L296" i="5" s="1"/>
  <c r="P296" i="5"/>
  <c r="M296" i="5"/>
  <c r="U296" i="5" s="1"/>
  <c r="R295" i="5"/>
  <c r="P295" i="5"/>
  <c r="M295" i="5"/>
  <c r="U295" i="5" s="1"/>
  <c r="R294" i="5"/>
  <c r="P294" i="5"/>
  <c r="M294" i="5"/>
  <c r="U294" i="5" s="1"/>
  <c r="R293" i="5"/>
  <c r="L293" i="5" s="1"/>
  <c r="P293" i="5"/>
  <c r="M293" i="5"/>
  <c r="U293" i="5" s="1"/>
  <c r="R292" i="5"/>
  <c r="P292" i="5"/>
  <c r="M292" i="5"/>
  <c r="U292" i="5" s="1"/>
  <c r="R291" i="5"/>
  <c r="L291" i="5" s="1"/>
  <c r="P291" i="5"/>
  <c r="M291" i="5"/>
  <c r="U291" i="5" s="1"/>
  <c r="R306" i="5"/>
  <c r="L306" i="5" s="1"/>
  <c r="P306" i="5"/>
  <c r="M306" i="5"/>
  <c r="U306" i="5" s="1"/>
  <c r="R305" i="5"/>
  <c r="L305" i="5" s="1"/>
  <c r="P305" i="5"/>
  <c r="M305" i="5"/>
  <c r="U305" i="5" s="1"/>
  <c r="R304" i="5"/>
  <c r="P304" i="5"/>
  <c r="M304" i="5"/>
  <c r="U304" i="5" s="1"/>
  <c r="R303" i="5"/>
  <c r="P303" i="5"/>
  <c r="M303" i="5"/>
  <c r="U303" i="5" s="1"/>
  <c r="R302" i="5"/>
  <c r="L302" i="5" s="1"/>
  <c r="P302" i="5"/>
  <c r="M302" i="5"/>
  <c r="U302" i="5" s="1"/>
  <c r="R301" i="5"/>
  <c r="P301" i="5"/>
  <c r="M301" i="5"/>
  <c r="U301" i="5" s="1"/>
  <c r="R300" i="5"/>
  <c r="L300" i="5" s="1"/>
  <c r="P300" i="5"/>
  <c r="M300" i="5"/>
  <c r="U300" i="5" s="1"/>
  <c r="R299" i="5"/>
  <c r="P299" i="5"/>
  <c r="M299" i="5"/>
  <c r="U299" i="5" s="1"/>
  <c r="R290" i="5"/>
  <c r="P290" i="5"/>
  <c r="M290" i="5"/>
  <c r="U290" i="5" s="1"/>
  <c r="R289" i="5"/>
  <c r="L289" i="5" s="1"/>
  <c r="P289" i="5"/>
  <c r="M289" i="5"/>
  <c r="U289" i="5" s="1"/>
  <c r="R257" i="5"/>
  <c r="L257" i="5" s="1"/>
  <c r="P257" i="5"/>
  <c r="M257" i="5"/>
  <c r="U257" i="5" s="1"/>
  <c r="R256" i="5"/>
  <c r="P256" i="5"/>
  <c r="M256" i="5"/>
  <c r="U256" i="5" s="1"/>
  <c r="R255" i="5"/>
  <c r="P255" i="5"/>
  <c r="M255" i="5"/>
  <c r="U255" i="5" s="1"/>
  <c r="R254" i="5"/>
  <c r="L254" i="5" s="1"/>
  <c r="P254" i="5"/>
  <c r="M254" i="5"/>
  <c r="U254" i="5" s="1"/>
  <c r="R281" i="5"/>
  <c r="L281" i="5" s="1"/>
  <c r="P281" i="5"/>
  <c r="M281" i="5"/>
  <c r="U281" i="5" s="1"/>
  <c r="R280" i="5"/>
  <c r="L280" i="5" s="1"/>
  <c r="P280" i="5"/>
  <c r="M280" i="5"/>
  <c r="U280" i="5" s="1"/>
  <c r="R279" i="5"/>
  <c r="L279" i="5" s="1"/>
  <c r="P279" i="5"/>
  <c r="M279" i="5"/>
  <c r="U279" i="5" s="1"/>
  <c r="R278" i="5"/>
  <c r="P278" i="5"/>
  <c r="M278" i="5"/>
  <c r="U278" i="5" s="1"/>
  <c r="R277" i="5"/>
  <c r="P277" i="5"/>
  <c r="M277" i="5"/>
  <c r="U277" i="5" s="1"/>
  <c r="R275" i="5"/>
  <c r="P275" i="5"/>
  <c r="M275" i="5"/>
  <c r="U275" i="5" s="1"/>
  <c r="R274" i="5"/>
  <c r="P274" i="5"/>
  <c r="M274" i="5"/>
  <c r="U274" i="5" s="1"/>
  <c r="R273" i="5"/>
  <c r="P273" i="5"/>
  <c r="M273" i="5"/>
  <c r="U273" i="5" s="1"/>
  <c r="R271" i="5"/>
  <c r="L271" i="5" s="1"/>
  <c r="P271" i="5"/>
  <c r="M271" i="5"/>
  <c r="U271" i="5" s="1"/>
  <c r="R272" i="5"/>
  <c r="L272" i="5" s="1"/>
  <c r="P272" i="5"/>
  <c r="M272" i="5"/>
  <c r="U272" i="5" s="1"/>
  <c r="R270" i="5"/>
  <c r="P270" i="5"/>
  <c r="M270" i="5"/>
  <c r="U270" i="5" s="1"/>
  <c r="R269" i="5"/>
  <c r="L269" i="5" s="1"/>
  <c r="P269" i="5"/>
  <c r="M269" i="5"/>
  <c r="U269" i="5" s="1"/>
  <c r="R268" i="5"/>
  <c r="L268" i="5" s="1"/>
  <c r="P268" i="5"/>
  <c r="M268" i="5"/>
  <c r="U268" i="5" s="1"/>
  <c r="R266" i="5"/>
  <c r="L266" i="5" s="1"/>
  <c r="P266" i="5"/>
  <c r="M266" i="5"/>
  <c r="U266" i="5" s="1"/>
  <c r="R267" i="5"/>
  <c r="L267" i="5" s="1"/>
  <c r="P267" i="5"/>
  <c r="M267" i="5"/>
  <c r="U267" i="5" s="1"/>
  <c r="R264" i="5"/>
  <c r="P264" i="5"/>
  <c r="M264" i="5"/>
  <c r="U264" i="5" s="1"/>
  <c r="R263" i="5"/>
  <c r="L263" i="5" s="1"/>
  <c r="P263" i="5"/>
  <c r="M263" i="5"/>
  <c r="U263" i="5" s="1"/>
  <c r="R265" i="5"/>
  <c r="P265" i="5"/>
  <c r="M265" i="5"/>
  <c r="U265" i="5" s="1"/>
  <c r="R261" i="5"/>
  <c r="P261" i="5"/>
  <c r="M261" i="5"/>
  <c r="U261" i="5" s="1"/>
  <c r="R262" i="5"/>
  <c r="L262" i="5" s="1"/>
  <c r="P262" i="5"/>
  <c r="M262" i="5"/>
  <c r="U262" i="5" s="1"/>
  <c r="R260" i="5"/>
  <c r="L260" i="5" s="1"/>
  <c r="P260" i="5"/>
  <c r="M260" i="5"/>
  <c r="U260" i="5" s="1"/>
  <c r="R259" i="5"/>
  <c r="L259" i="5" s="1"/>
  <c r="P259" i="5"/>
  <c r="M259" i="5"/>
  <c r="U259" i="5" s="1"/>
  <c r="R258" i="5"/>
  <c r="P258" i="5"/>
  <c r="M258" i="5"/>
  <c r="U258" i="5" s="1"/>
  <c r="R288" i="5"/>
  <c r="P288" i="5"/>
  <c r="M288" i="5"/>
  <c r="U288" i="5" s="1"/>
  <c r="R287" i="5"/>
  <c r="P287" i="5"/>
  <c r="M287" i="5"/>
  <c r="U287" i="5" s="1"/>
  <c r="R286" i="5"/>
  <c r="P286" i="5"/>
  <c r="M286" i="5"/>
  <c r="U286" i="5" s="1"/>
  <c r="R285" i="5"/>
  <c r="P285" i="5"/>
  <c r="M285" i="5"/>
  <c r="U285" i="5" s="1"/>
  <c r="R284" i="5"/>
  <c r="P284" i="5"/>
  <c r="M284" i="5"/>
  <c r="U284" i="5" s="1"/>
  <c r="R283" i="5"/>
  <c r="L283" i="5" s="1"/>
  <c r="P283" i="5"/>
  <c r="M283" i="5"/>
  <c r="U283" i="5" s="1"/>
  <c r="R282" i="5"/>
  <c r="P282" i="5"/>
  <c r="M282" i="5"/>
  <c r="U282" i="5" s="1"/>
  <c r="R276" i="5"/>
  <c r="P276" i="5"/>
  <c r="M276" i="5"/>
  <c r="U276" i="5" s="1"/>
  <c r="R253" i="5"/>
  <c r="P253" i="5"/>
  <c r="M253" i="5"/>
  <c r="U253" i="5" s="1"/>
  <c r="R252" i="5"/>
  <c r="L252" i="5" s="1"/>
  <c r="P252" i="5"/>
  <c r="M252" i="5"/>
  <c r="U252" i="5" s="1"/>
  <c r="R8" i="5"/>
  <c r="P8" i="5"/>
  <c r="M8" i="5"/>
  <c r="U8" i="5" s="1"/>
  <c r="R251" i="5"/>
  <c r="L251" i="5" s="1"/>
  <c r="P251" i="5"/>
  <c r="M251" i="5"/>
  <c r="U251" i="5" s="1"/>
  <c r="R250" i="5"/>
  <c r="P250" i="5"/>
  <c r="M250" i="5"/>
  <c r="U250" i="5" s="1"/>
  <c r="R249" i="5"/>
  <c r="P249" i="5"/>
  <c r="M249" i="5"/>
  <c r="U249" i="5" s="1"/>
  <c r="R248" i="5"/>
  <c r="L248" i="5" s="1"/>
  <c r="P248" i="5"/>
  <c r="M248" i="5"/>
  <c r="U248" i="5" s="1"/>
  <c r="R247" i="5"/>
  <c r="P247" i="5"/>
  <c r="M247" i="5"/>
  <c r="U247" i="5" s="1"/>
  <c r="R246" i="5"/>
  <c r="L246" i="5" s="1"/>
  <c r="P246" i="5"/>
  <c r="M246" i="5"/>
  <c r="U246" i="5" s="1"/>
  <c r="R245" i="5"/>
  <c r="P245" i="5"/>
  <c r="M245" i="5"/>
  <c r="U245" i="5" s="1"/>
  <c r="R244" i="5"/>
  <c r="P244" i="5"/>
  <c r="M244" i="5"/>
  <c r="U244" i="5" s="1"/>
  <c r="R243" i="5"/>
  <c r="L243" i="5" s="1"/>
  <c r="P243" i="5"/>
  <c r="M243" i="5"/>
  <c r="U243" i="5" s="1"/>
  <c r="R242" i="5"/>
  <c r="P242" i="5"/>
  <c r="M242" i="5"/>
  <c r="U242" i="5" s="1"/>
  <c r="R241" i="5"/>
  <c r="L241" i="5" s="1"/>
  <c r="P241" i="5"/>
  <c r="M241" i="5"/>
  <c r="U241" i="5" s="1"/>
  <c r="R240" i="5"/>
  <c r="P240" i="5"/>
  <c r="M240" i="5"/>
  <c r="U240" i="5" s="1"/>
  <c r="R231" i="5"/>
  <c r="P231" i="5"/>
  <c r="M231" i="5"/>
  <c r="U231" i="5" s="1"/>
  <c r="R230" i="5"/>
  <c r="P230" i="5"/>
  <c r="M230" i="5"/>
  <c r="U230" i="5" s="1"/>
  <c r="R229" i="5"/>
  <c r="P229" i="5"/>
  <c r="M229" i="5"/>
  <c r="U229" i="5" s="1"/>
  <c r="R228" i="5"/>
  <c r="P228" i="5"/>
  <c r="M228" i="5"/>
  <c r="U228" i="5" s="1"/>
  <c r="R227" i="5"/>
  <c r="L227" i="5" s="1"/>
  <c r="P227" i="5"/>
  <c r="M227" i="5"/>
  <c r="U227" i="5" s="1"/>
  <c r="R226" i="5"/>
  <c r="P226" i="5"/>
  <c r="M226" i="5"/>
  <c r="U226" i="5" s="1"/>
  <c r="R225" i="5"/>
  <c r="L237" i="5" s="1"/>
  <c r="P225" i="5"/>
  <c r="M225" i="5"/>
  <c r="U225" i="5" s="1"/>
  <c r="R224" i="5"/>
  <c r="P224" i="5"/>
  <c r="M224" i="5"/>
  <c r="U224" i="5" s="1"/>
  <c r="R223" i="5"/>
  <c r="P223" i="5"/>
  <c r="M223" i="5"/>
  <c r="U223" i="5" s="1"/>
  <c r="R239" i="5"/>
  <c r="P239" i="5"/>
  <c r="M239" i="5"/>
  <c r="U239" i="5" s="1"/>
  <c r="R238" i="5"/>
  <c r="L238" i="5" s="1"/>
  <c r="P238" i="5"/>
  <c r="M238" i="5"/>
  <c r="U238" i="5" s="1"/>
  <c r="R237" i="5"/>
  <c r="P237" i="5"/>
  <c r="M237" i="5"/>
  <c r="U237" i="5" s="1"/>
  <c r="R236" i="5"/>
  <c r="P236" i="5"/>
  <c r="M236" i="5"/>
  <c r="U236" i="5" s="1"/>
  <c r="R235" i="5"/>
  <c r="P235" i="5"/>
  <c r="M235" i="5"/>
  <c r="U235" i="5" s="1"/>
  <c r="R234" i="5"/>
  <c r="P234" i="5"/>
  <c r="M234" i="5"/>
  <c r="U234" i="5" s="1"/>
  <c r="R7" i="5"/>
  <c r="L7" i="5" s="1"/>
  <c r="P7" i="5"/>
  <c r="M7" i="5"/>
  <c r="U7" i="5" s="1"/>
  <c r="R233" i="5"/>
  <c r="L233" i="5" s="1"/>
  <c r="P233" i="5"/>
  <c r="M233" i="5"/>
  <c r="U233" i="5" s="1"/>
  <c r="R232" i="5"/>
  <c r="L232" i="5" s="1"/>
  <c r="P232" i="5"/>
  <c r="M232" i="5"/>
  <c r="U232" i="5" s="1"/>
  <c r="R222" i="5"/>
  <c r="P222" i="5"/>
  <c r="M222" i="5"/>
  <c r="U222" i="5" s="1"/>
  <c r="R6" i="5"/>
  <c r="L6" i="5" s="1"/>
  <c r="P6" i="5"/>
  <c r="M6" i="5"/>
  <c r="U6" i="5" s="1"/>
  <c r="R5" i="5"/>
  <c r="L5" i="5" s="1"/>
  <c r="P5" i="5"/>
  <c r="M5" i="5"/>
  <c r="U5" i="5" s="1"/>
  <c r="R4" i="5"/>
  <c r="L4" i="5" s="1"/>
  <c r="P4" i="5"/>
  <c r="M4" i="5"/>
  <c r="U4" i="5" s="1"/>
  <c r="R193" i="5"/>
  <c r="L193" i="5" s="1"/>
  <c r="P193" i="5"/>
  <c r="M193" i="5"/>
  <c r="U193" i="5" s="1"/>
  <c r="R192" i="5"/>
  <c r="L192" i="5" s="1"/>
  <c r="P192" i="5"/>
  <c r="M192" i="5"/>
  <c r="U192" i="5" s="1"/>
  <c r="R191" i="5"/>
  <c r="L191" i="5" s="1"/>
  <c r="P191" i="5"/>
  <c r="M191" i="5"/>
  <c r="U191" i="5" s="1"/>
  <c r="R190" i="5"/>
  <c r="L190" i="5" s="1"/>
  <c r="P190" i="5"/>
  <c r="M190" i="5"/>
  <c r="U190" i="5" s="1"/>
  <c r="R3" i="5"/>
  <c r="P3" i="5"/>
  <c r="M3" i="5"/>
  <c r="U3" i="5" s="1"/>
  <c r="R2" i="5"/>
  <c r="P2" i="5"/>
  <c r="M2" i="5"/>
  <c r="U2" i="5" s="1"/>
  <c r="U198" i="5" l="1"/>
  <c r="L147" i="5"/>
  <c r="L204" i="5"/>
  <c r="L211" i="5"/>
  <c r="R312" i="5"/>
  <c r="K12" i="2"/>
  <c r="L132" i="5"/>
  <c r="L214" i="5"/>
  <c r="O351" i="2"/>
  <c r="K49" i="2"/>
  <c r="K153" i="2"/>
  <c r="K97" i="2"/>
  <c r="K323" i="2"/>
  <c r="K92" i="2"/>
  <c r="K333" i="2"/>
  <c r="K71" i="5"/>
  <c r="L115" i="5"/>
  <c r="L200" i="5"/>
  <c r="L244" i="5"/>
  <c r="L299" i="5"/>
  <c r="K18" i="5"/>
  <c r="L118" i="5"/>
  <c r="K339" i="2"/>
  <c r="K335" i="2"/>
  <c r="K23" i="2"/>
  <c r="K216" i="2"/>
  <c r="K229" i="2"/>
  <c r="K189" i="2"/>
  <c r="K321" i="2"/>
  <c r="T124" i="2"/>
  <c r="T59" i="2"/>
  <c r="K43" i="2"/>
  <c r="K223" i="2"/>
  <c r="K141" i="2"/>
  <c r="K289" i="2"/>
  <c r="K329" i="2"/>
  <c r="K307" i="2"/>
  <c r="K284" i="2"/>
  <c r="K99" i="2"/>
  <c r="K117" i="2"/>
  <c r="K238" i="2"/>
  <c r="Q124" i="2"/>
  <c r="Q59" i="2"/>
  <c r="L229" i="5"/>
  <c r="L276" i="5"/>
  <c r="L264" i="5"/>
  <c r="L14" i="5"/>
  <c r="L13" i="5"/>
  <c r="L148" i="5"/>
  <c r="L3" i="5"/>
  <c r="L261" i="5"/>
  <c r="L255" i="5"/>
  <c r="K300" i="5"/>
  <c r="L294" i="5"/>
  <c r="L297" i="5"/>
  <c r="L149" i="5"/>
  <c r="L231" i="5"/>
  <c r="L134" i="5"/>
  <c r="K163" i="5"/>
  <c r="K128" i="5"/>
  <c r="L8" i="5"/>
  <c r="L228" i="5"/>
  <c r="L301" i="5"/>
  <c r="L73" i="5"/>
  <c r="L74" i="5"/>
  <c r="L2" i="5"/>
  <c r="L30" i="5"/>
  <c r="L42" i="5"/>
  <c r="L310" i="5"/>
  <c r="K43" i="5"/>
  <c r="L57" i="5"/>
  <c r="K165" i="5"/>
  <c r="L156" i="5"/>
  <c r="L245" i="5"/>
  <c r="L53" i="5"/>
  <c r="K60" i="5"/>
  <c r="L295" i="5"/>
  <c r="L292" i="5"/>
  <c r="L235" i="5"/>
  <c r="L275" i="5"/>
  <c r="L54" i="5"/>
  <c r="L290" i="5"/>
  <c r="L274" i="5"/>
  <c r="L258" i="5"/>
  <c r="L242" i="5"/>
  <c r="L226" i="5"/>
  <c r="L146" i="5"/>
  <c r="L130" i="5"/>
  <c r="L97" i="5"/>
  <c r="L50" i="5"/>
  <c r="L34" i="5"/>
  <c r="L18" i="5"/>
  <c r="L273" i="5"/>
  <c r="L225" i="5"/>
  <c r="L209" i="5"/>
  <c r="L145" i="5"/>
  <c r="L113" i="5"/>
  <c r="L96" i="5"/>
  <c r="L17" i="5"/>
  <c r="L304" i="5"/>
  <c r="L288" i="5"/>
  <c r="L256" i="5"/>
  <c r="L240" i="5"/>
  <c r="L224" i="5"/>
  <c r="L144" i="5"/>
  <c r="L32" i="5"/>
  <c r="L16" i="5"/>
  <c r="L303" i="5"/>
  <c r="L287" i="5"/>
  <c r="L239" i="5"/>
  <c r="L223" i="5"/>
  <c r="L207" i="5"/>
  <c r="L127" i="5"/>
  <c r="L63" i="5"/>
  <c r="L31" i="5"/>
  <c r="L15" i="5"/>
  <c r="K144" i="5"/>
  <c r="L286" i="5"/>
  <c r="L270" i="5"/>
  <c r="L222" i="5"/>
  <c r="L203" i="5"/>
  <c r="L126" i="5"/>
  <c r="L62" i="5"/>
  <c r="L46" i="5"/>
  <c r="K138" i="5"/>
  <c r="K24" i="5"/>
  <c r="L285" i="5"/>
  <c r="L253" i="5"/>
  <c r="L206" i="5"/>
  <c r="L157" i="5"/>
  <c r="L141" i="5"/>
  <c r="L45" i="5"/>
  <c r="L284" i="5"/>
  <c r="L236" i="5"/>
  <c r="L202" i="5"/>
  <c r="L140" i="5"/>
  <c r="L124" i="5"/>
  <c r="L60" i="5"/>
  <c r="L44" i="5"/>
  <c r="L28" i="5"/>
  <c r="L205" i="5"/>
  <c r="L123" i="5"/>
  <c r="K272" i="5"/>
  <c r="K307" i="5"/>
  <c r="K19" i="5"/>
  <c r="L298" i="5"/>
  <c r="L282" i="5"/>
  <c r="L250" i="5"/>
  <c r="L234" i="5"/>
  <c r="L201" i="5"/>
  <c r="L138" i="5"/>
  <c r="L90" i="5"/>
  <c r="L58" i="5"/>
  <c r="K233" i="5"/>
  <c r="L249" i="5"/>
  <c r="L137" i="5"/>
  <c r="L121" i="5"/>
  <c r="L88" i="5"/>
  <c r="L72" i="5"/>
  <c r="L41" i="5"/>
  <c r="K88" i="5"/>
  <c r="L168" i="5"/>
  <c r="L152" i="5"/>
  <c r="L56" i="5"/>
  <c r="L265" i="5"/>
  <c r="L247" i="5"/>
  <c r="L215" i="5"/>
  <c r="L102" i="5"/>
  <c r="L278" i="5"/>
  <c r="L230" i="5"/>
  <c r="L151" i="5"/>
  <c r="L277" i="5"/>
  <c r="L164" i="5"/>
  <c r="L133" i="5"/>
  <c r="L116" i="5"/>
  <c r="K265" i="5"/>
  <c r="K280" i="5"/>
  <c r="K291" i="5"/>
  <c r="K12" i="5"/>
  <c r="K38" i="5"/>
  <c r="K48" i="5"/>
  <c r="K180" i="5"/>
  <c r="K28" i="5"/>
  <c r="U87" i="5"/>
  <c r="K87" i="5" s="1"/>
  <c r="K227" i="5"/>
  <c r="U170" i="5"/>
  <c r="K170" i="5" s="1"/>
  <c r="U197" i="5"/>
  <c r="K197" i="5" s="1"/>
  <c r="K193" i="5"/>
  <c r="K243" i="5"/>
  <c r="K285" i="5"/>
  <c r="K298" i="5"/>
  <c r="K30" i="5"/>
  <c r="U89" i="5"/>
  <c r="K89" i="5" s="1"/>
  <c r="K42" i="5"/>
  <c r="K76" i="5"/>
  <c r="K219" i="5"/>
  <c r="K261" i="5"/>
  <c r="K52" i="5"/>
  <c r="K64" i="5"/>
  <c r="K17" i="5"/>
  <c r="K74" i="5"/>
  <c r="K59" i="5"/>
  <c r="K149" i="5"/>
  <c r="K204" i="5"/>
  <c r="K225" i="5"/>
  <c r="K230" i="5"/>
  <c r="K5" i="5"/>
  <c r="K289" i="5"/>
  <c r="K35" i="5"/>
  <c r="K66" i="5"/>
  <c r="K162" i="5"/>
  <c r="K168" i="5"/>
  <c r="K172" i="5"/>
  <c r="K187" i="5"/>
  <c r="K190" i="5"/>
  <c r="K119" i="5"/>
  <c r="K145" i="5"/>
  <c r="K182" i="5"/>
  <c r="K292" i="5"/>
  <c r="K309" i="5"/>
  <c r="K246" i="5"/>
  <c r="K290" i="5"/>
  <c r="K120" i="5"/>
  <c r="K135" i="5"/>
  <c r="K121" i="5"/>
  <c r="K184" i="5"/>
  <c r="K195" i="5"/>
  <c r="K16" i="5"/>
  <c r="K181" i="5"/>
  <c r="K131" i="5"/>
  <c r="K229" i="5"/>
  <c r="K259" i="5"/>
  <c r="K107" i="5"/>
  <c r="K110" i="5"/>
  <c r="K178" i="5"/>
  <c r="K281" i="5"/>
  <c r="K301" i="5"/>
  <c r="K295" i="5"/>
  <c r="K33" i="5"/>
  <c r="K80" i="5"/>
  <c r="K70" i="5"/>
  <c r="K159" i="5"/>
  <c r="K302" i="5"/>
  <c r="K287" i="5"/>
  <c r="K262" i="5"/>
  <c r="K267" i="5"/>
  <c r="K255" i="5"/>
  <c r="K297" i="5"/>
  <c r="K77" i="5"/>
  <c r="K65" i="5"/>
  <c r="K113" i="5"/>
  <c r="K161" i="5"/>
  <c r="K164" i="5"/>
  <c r="K202" i="5"/>
  <c r="K220" i="5"/>
  <c r="U169" i="5"/>
  <c r="K112" i="5"/>
  <c r="K153" i="5"/>
  <c r="K192" i="5"/>
  <c r="K234" i="5"/>
  <c r="K247" i="5"/>
  <c r="K283" i="5"/>
  <c r="K279" i="5"/>
  <c r="K55" i="5"/>
  <c r="K147" i="5"/>
  <c r="K185" i="5"/>
  <c r="K25" i="5"/>
  <c r="K273" i="5"/>
  <c r="K15" i="5"/>
  <c r="K36" i="5"/>
  <c r="K127" i="5"/>
  <c r="K132" i="5"/>
  <c r="K137" i="5"/>
  <c r="K142" i="5"/>
  <c r="K3" i="5"/>
  <c r="K223" i="5"/>
  <c r="K228" i="5"/>
  <c r="K244" i="5"/>
  <c r="K252" i="5"/>
  <c r="K268" i="5"/>
  <c r="K257" i="5"/>
  <c r="K294" i="5"/>
  <c r="K310" i="5"/>
  <c r="K11" i="5"/>
  <c r="K79" i="5"/>
  <c r="K67" i="5"/>
  <c r="K111" i="5"/>
  <c r="K154" i="5"/>
  <c r="K203" i="5"/>
  <c r="K215" i="5"/>
  <c r="K237" i="5"/>
  <c r="K263" i="5"/>
  <c r="K269" i="5"/>
  <c r="K274" i="5"/>
  <c r="K40" i="5"/>
  <c r="K45" i="5"/>
  <c r="K56" i="5"/>
  <c r="K62" i="5"/>
  <c r="K122" i="5"/>
  <c r="K174" i="5"/>
  <c r="K201" i="5"/>
  <c r="K207" i="5"/>
  <c r="K191" i="5"/>
  <c r="K6" i="5"/>
  <c r="K306" i="5"/>
  <c r="K75" i="5"/>
  <c r="K183" i="5"/>
  <c r="K188" i="5"/>
  <c r="K276" i="5"/>
  <c r="K286" i="5"/>
  <c r="K10" i="5"/>
  <c r="K68" i="5"/>
  <c r="K126" i="5"/>
  <c r="K148" i="5"/>
  <c r="K152" i="5"/>
  <c r="K158" i="5"/>
  <c r="K198" i="5"/>
  <c r="K27" i="5"/>
  <c r="K7" i="5"/>
  <c r="K251" i="5"/>
  <c r="K264" i="5"/>
  <c r="K270" i="5"/>
  <c r="K41" i="5"/>
  <c r="K63" i="5"/>
  <c r="K115" i="5"/>
  <c r="K123" i="5"/>
  <c r="K173" i="5"/>
  <c r="K205" i="5"/>
  <c r="K22" i="5"/>
  <c r="K242" i="5"/>
  <c r="K260" i="5"/>
  <c r="K160" i="5"/>
  <c r="K166" i="5"/>
  <c r="K53" i="5"/>
  <c r="K108" i="5"/>
  <c r="K211" i="5"/>
  <c r="K231" i="5"/>
  <c r="K13" i="5"/>
  <c r="K73" i="5"/>
  <c r="K176" i="5"/>
  <c r="K235" i="5"/>
  <c r="K248" i="5"/>
  <c r="K266" i="5"/>
  <c r="K271" i="5"/>
  <c r="K278" i="5"/>
  <c r="K299" i="5"/>
  <c r="K39" i="5"/>
  <c r="K49" i="5"/>
  <c r="K54" i="5"/>
  <c r="K117" i="5"/>
  <c r="K4" i="5"/>
  <c r="K304" i="5"/>
  <c r="K72" i="5"/>
  <c r="K90" i="5"/>
  <c r="K129" i="5"/>
  <c r="K134" i="5"/>
  <c r="K140" i="5"/>
  <c r="K151" i="5"/>
  <c r="K177" i="5"/>
  <c r="K214" i="5"/>
  <c r="K293" i="5"/>
  <c r="K109" i="5"/>
  <c r="K253" i="5"/>
  <c r="K277" i="5"/>
  <c r="K69" i="5"/>
  <c r="K125" i="5"/>
  <c r="K136" i="5"/>
  <c r="K150" i="5"/>
  <c r="K189" i="5"/>
  <c r="K218" i="5"/>
  <c r="K51" i="5"/>
  <c r="K156" i="5"/>
  <c r="K143" i="5"/>
  <c r="K194" i="5"/>
  <c r="K232" i="5"/>
  <c r="K31" i="5"/>
  <c r="K57" i="5"/>
  <c r="K133" i="5"/>
  <c r="K186" i="5"/>
  <c r="U199" i="5"/>
  <c r="K199" i="5" s="1"/>
  <c r="K23" i="5"/>
  <c r="K236" i="5"/>
  <c r="K8" i="5"/>
  <c r="K224" i="5"/>
  <c r="K296" i="5"/>
  <c r="K282" i="5"/>
  <c r="K44" i="5"/>
  <c r="M116" i="5"/>
  <c r="U116" i="5" s="1"/>
  <c r="K116" i="5" s="1"/>
  <c r="K78" i="5"/>
  <c r="K240" i="5"/>
  <c r="K303" i="5"/>
  <c r="K32" i="5"/>
  <c r="K47" i="5"/>
  <c r="K130" i="5"/>
  <c r="K249" i="5"/>
  <c r="K275" i="5"/>
  <c r="K58" i="5"/>
  <c r="K124" i="5"/>
  <c r="K238" i="5"/>
  <c r="K50" i="5"/>
  <c r="K139" i="5"/>
  <c r="K141" i="5"/>
  <c r="K256" i="5"/>
  <c r="K179" i="5"/>
  <c r="U196" i="5"/>
  <c r="K196" i="5" s="1"/>
  <c r="K21" i="5"/>
  <c r="K250" i="5"/>
  <c r="K284" i="5"/>
  <c r="K288" i="5"/>
  <c r="K305" i="5"/>
  <c r="K34" i="5"/>
  <c r="K146" i="5"/>
  <c r="K157" i="5"/>
  <c r="K200" i="5"/>
  <c r="K26" i="5"/>
  <c r="K239" i="5"/>
  <c r="K226" i="5"/>
  <c r="K258" i="5"/>
  <c r="K14" i="5"/>
  <c r="K81" i="5"/>
  <c r="K61" i="5"/>
  <c r="K167" i="5"/>
  <c r="K206" i="5"/>
  <c r="K210" i="5"/>
  <c r="K221" i="5"/>
  <c r="K222" i="5"/>
  <c r="K208" i="5"/>
  <c r="K175" i="5"/>
  <c r="K213" i="5"/>
  <c r="K216" i="5"/>
  <c r="K9" i="5"/>
  <c r="K171" i="5"/>
  <c r="K118" i="5"/>
  <c r="K2" i="5"/>
  <c r="K29" i="5"/>
  <c r="K241" i="5"/>
  <c r="K20" i="5"/>
  <c r="K254" i="5"/>
  <c r="K308" i="5"/>
  <c r="K217" i="5"/>
  <c r="K212" i="5"/>
  <c r="K209" i="5"/>
  <c r="K245" i="5"/>
  <c r="K37" i="5"/>
  <c r="K114" i="5"/>
  <c r="U312" i="5" l="1"/>
  <c r="R319" i="5" s="1"/>
  <c r="L312" i="5"/>
  <c r="K59" i="2"/>
  <c r="T351" i="2"/>
  <c r="Q351" i="2"/>
  <c r="K124" i="2"/>
  <c r="K169" i="5"/>
  <c r="K311" i="5" s="1"/>
  <c r="K318" i="5" s="1"/>
  <c r="K351" i="2" l="1"/>
</calcChain>
</file>

<file path=xl/sharedStrings.xml><?xml version="1.0" encoding="utf-8"?>
<sst xmlns="http://schemas.openxmlformats.org/spreadsheetml/2006/main" count="5860" uniqueCount="899">
  <si>
    <t>Ծախսի տեսակը</t>
  </si>
  <si>
    <t>Միջին ծախսը</t>
  </si>
  <si>
    <t>Ընդամենը ծախսը</t>
  </si>
  <si>
    <t>Ճանապարհածախս</t>
  </si>
  <si>
    <t>Գիշերավարձ</t>
  </si>
  <si>
    <t>Օրապահիկ</t>
  </si>
  <si>
    <t>Այլ ծախսեր, այդ թվում՝</t>
  </si>
  <si>
    <t>հակահամաճարակային նմուշառումների վճար</t>
  </si>
  <si>
    <t>մուտքի արտոնագրի վճար</t>
  </si>
  <si>
    <t>4.1.</t>
  </si>
  <si>
    <t>4.2.</t>
  </si>
  <si>
    <t>4.3.</t>
  </si>
  <si>
    <t>ԸՆԴԱՄԵՆԸ</t>
  </si>
  <si>
    <t>x</t>
  </si>
  <si>
    <t>(տողեր 1+2+3+4)</t>
  </si>
  <si>
    <t>(հազ. դրամ)</t>
  </si>
  <si>
    <t>Ապահովագրական ծախսեր</t>
  </si>
  <si>
    <t>Դիվանագիտական սրահից օգտվելու գումար</t>
  </si>
  <si>
    <t>Տրանսպորտային ծախսեր</t>
  </si>
  <si>
    <t xml:space="preserve">Ներկայացուցչական ծախսեր </t>
  </si>
  <si>
    <t>Այլ ծախսեր</t>
  </si>
  <si>
    <t>հ/հ</t>
  </si>
  <si>
    <t>Հավելված N 3</t>
  </si>
  <si>
    <t xml:space="preserve">ԵՌԱՄՍՅԱԿԱՅԻՆ ԱՄՓՈՓ ՀԱՇՎԵՏՎՈՒԹՅՈՒՆ </t>
  </si>
  <si>
    <t>ՕՏԱՐԵՐԿՐՅԱ ՊԵՏՈՒԹՅՈՒՆՆԵՐ ԳՈՐԾՈՒՂՈՒՄՆԵՐԻ ՈՒ ԴՐԱՆՑ ԾԱԽՍԵՐԻ ՄԱՍԻՆ</t>
  </si>
  <si>
    <t>ՀՀ վարչապետի 2018թ. սեպտեմբերի 19-ի 
N 1230-Ն որոշման</t>
  </si>
  <si>
    <t>ՀՀ վարչապետի  2023 թ մարտի 23-ի  
N 326-Ն որոշման</t>
  </si>
  <si>
    <t>Հավելված N 2</t>
  </si>
  <si>
    <t>«Հավելված N 3</t>
  </si>
  <si>
    <t>2. Հաշվետու եռամսյակը _2023_ թվական, _2-րդ_ եռամսյակ</t>
  </si>
  <si>
    <t>6. Գործուղումների միջին տևողությունը _5_</t>
  </si>
  <si>
    <t>2. Հաշվետու եռամսյակը _2023_ թվական, _2-րդ__ եռամսյակ</t>
  </si>
  <si>
    <t>3. Ընդամենը գործուղումների քանակը __71__</t>
  </si>
  <si>
    <t>4. Ընդամենը գործուղման մեկնողների թիվը __133_</t>
  </si>
  <si>
    <t>7. Բիզնես դասի ավիածառայությունից օգտվողների ընդամենը թիվը __1__</t>
  </si>
  <si>
    <t>8. Էկոնոմ դասի ավիածառայությունից օգտվողների ընդամենը թիվը __66_</t>
  </si>
  <si>
    <t>4. Ընդամենը գործուղման մեկնողների թիվը __17__</t>
  </si>
  <si>
    <t>5. Գործուղվող պատվիրակությունների անդամների միջին թիվը _1_</t>
  </si>
  <si>
    <t>7. Բիզնես դասի ավիածառայությունից օգտվողների ընդամենը թիվը _0__</t>
  </si>
  <si>
    <t>8. Էկոնոմ դասի ավիածառայությունից օգտվողների ընդամենը թիվը __17_</t>
  </si>
  <si>
    <t>3. Ընդամենը գործուղումների քանակը __12__</t>
  </si>
  <si>
    <t>5. Գործուղվող պատվիրակությունների անդամների միջին թիվը _4_</t>
  </si>
  <si>
    <r>
      <t>1. Մարմնի անվանումը __</t>
    </r>
    <r>
      <rPr>
        <b/>
        <sz val="11"/>
        <color theme="1"/>
        <rFont val="GHEA Grapalat"/>
        <family val="3"/>
      </rPr>
      <t>Արտաքին գործերի նախարարություն</t>
    </r>
    <r>
      <rPr>
        <sz val="11"/>
        <color theme="1"/>
        <rFont val="GHEA Grapalat"/>
        <family val="3"/>
      </rPr>
      <t>__</t>
    </r>
  </si>
  <si>
    <r>
      <t>1. Մարմնի անվանումը _</t>
    </r>
    <r>
      <rPr>
        <b/>
        <sz val="11"/>
        <color theme="1"/>
        <rFont val="GHEA Grapalat"/>
        <family val="3"/>
      </rPr>
      <t xml:space="preserve"> ԱԳՆ պետական արարողակարգի ծառայություն</t>
    </r>
    <r>
      <rPr>
        <sz val="11"/>
        <color theme="1"/>
        <rFont val="GHEA Grapalat"/>
        <family val="3"/>
      </rPr>
      <t>__</t>
    </r>
  </si>
  <si>
    <t>5. Գործուղվող պատվիրակությունների անդամների միջին թիվը _3_</t>
  </si>
  <si>
    <t>3. Ընդամենը գործուղումների քանակը __2__</t>
  </si>
  <si>
    <t>4. Ընդամենը գործուղման մեկնողների թիվը __3__</t>
  </si>
  <si>
    <t>7. Բիզնես դասի ավիածառայությունից օգտվողների ընդամենը թիվը _1_</t>
  </si>
  <si>
    <t>8. Էկոնոմ դասի ավիածառայությունից օգտվողների ընդամենը թիվը __1_</t>
  </si>
  <si>
    <r>
      <t>1. Մարմնի անվանումը _</t>
    </r>
    <r>
      <rPr>
        <b/>
        <sz val="11"/>
        <color theme="1"/>
        <rFont val="GHEA Grapalat"/>
        <family val="3"/>
      </rPr>
      <t>Սահմանադրական դատարան</t>
    </r>
    <r>
      <rPr>
        <sz val="11"/>
        <color theme="1"/>
        <rFont val="GHEA Grapalat"/>
        <family val="3"/>
      </rPr>
      <t>--</t>
    </r>
  </si>
  <si>
    <t>3. Ընդամենը գործուղումների քանակը __5__</t>
  </si>
  <si>
    <t>4. Ընդամենը գործուղման մեկնողների թիվը __9__</t>
  </si>
  <si>
    <t>5. Գործուղվող պատվիրակությունների անդամների միջին թիվը __</t>
  </si>
  <si>
    <t>6. Գործուղումների միջին տևողությունը __</t>
  </si>
  <si>
    <t>7. Բիզնես դասի ավիածառայությունից օգտվողների ընդամենը թիվը _0_</t>
  </si>
  <si>
    <t>8. Էկոնոմ դասի ավիածառայությունից օգտվողների ընդամենը թիվը __6_</t>
  </si>
  <si>
    <t>3. Ընդամենը գործուղումների քանակը _1_</t>
  </si>
  <si>
    <t>4. Ընդամենը գործուղման մեկնողների թիվը _3_</t>
  </si>
  <si>
    <t>6. Գործուղումների միջին տևողությունը _2_</t>
  </si>
  <si>
    <t>8. Էկոնոմ դասի ավիածառայությունից օգտվողների ընդամենը թիվը _4_</t>
  </si>
  <si>
    <r>
      <t>1. Մարմնի անվանումը _</t>
    </r>
    <r>
      <rPr>
        <b/>
        <sz val="11"/>
        <color theme="1"/>
        <rFont val="GHEA Grapalat"/>
        <family val="3"/>
      </rPr>
      <t xml:space="preserve">ԱՆ քրեակատարողական ծառայություն  </t>
    </r>
    <r>
      <rPr>
        <sz val="11"/>
        <color theme="1"/>
        <rFont val="GHEA Grapalat"/>
        <family val="3"/>
      </rPr>
      <t>__</t>
    </r>
  </si>
  <si>
    <t>Հավելված N 4</t>
  </si>
  <si>
    <t>այլ ծախսեր (ավիատոմսի ամրագրման համակարգի սպասարկման ծախս)</t>
  </si>
  <si>
    <t>Մարմնի անվանումը</t>
  </si>
  <si>
    <t>Հաշվետու եռամսյակը</t>
  </si>
  <si>
    <t>Ընդամենը գործուղումների քանակը</t>
  </si>
  <si>
    <t>Ընդամենը գործուղման մեկնողների թիվը</t>
  </si>
  <si>
    <t xml:space="preserve"> Գործուղվող պատվիրակությունների անդամների միջին թիվը</t>
  </si>
  <si>
    <t>Գործուղումների միջին տևողությունը</t>
  </si>
  <si>
    <t>Բիզնես դասի ավիածառայությունից օգտվողների ընդամենը թիվը</t>
  </si>
  <si>
    <t>Էկոնոմ դասի ավիածառայությունից օգտվողների ընդամենը թիվը</t>
  </si>
  <si>
    <t xml:space="preserve">2. ՀՀ դատախազություն </t>
  </si>
  <si>
    <t>14.04.2023թ 
N 417-Ա</t>
  </si>
  <si>
    <t>17.05.2023թ 
N 576-Ա</t>
  </si>
  <si>
    <t>05․05․2023թ  
N 8/241-Ա</t>
  </si>
  <si>
    <t>04.04.2023թ 
N 566-Ա</t>
  </si>
  <si>
    <t>12.05.2023թ 
N 810-Ա</t>
  </si>
  <si>
    <t>22.06.2023թ 
N 875-Ա</t>
  </si>
  <si>
    <t>3.1</t>
  </si>
  <si>
    <t>3.2</t>
  </si>
  <si>
    <t>3.5</t>
  </si>
  <si>
    <t>3.6</t>
  </si>
  <si>
    <t>3.8</t>
  </si>
  <si>
    <t>3.9</t>
  </si>
  <si>
    <t>3.10</t>
  </si>
  <si>
    <t>3.11</t>
  </si>
  <si>
    <t>3.13</t>
  </si>
  <si>
    <t>3.14</t>
  </si>
  <si>
    <t>3.17</t>
  </si>
  <si>
    <t xml:space="preserve">3. ՀՀ տարածքային կառավարման և ենթակառուցվածքների նախարարություն </t>
  </si>
  <si>
    <t xml:space="preserve">5. ՀՀ արդարադատության նախարարություն </t>
  </si>
  <si>
    <t xml:space="preserve">6. ՀՀ էկոնոմիկայի նախարարություն </t>
  </si>
  <si>
    <t>6.1 Զբոսաշրջության զարգացման ծրագիր</t>
  </si>
  <si>
    <t xml:space="preserve">11. ՀՀ բարձր տեխնոլոգիական արդյունաբերության նախարարություն </t>
  </si>
  <si>
    <t>11.1 Ռազմարդյունաբերության բնագավառ</t>
  </si>
  <si>
    <t>/հազ. դրամ/</t>
  </si>
  <si>
    <r>
      <t>1. Մարմնի անվանումը _</t>
    </r>
    <r>
      <rPr>
        <b/>
        <sz val="11"/>
        <color theme="1"/>
        <rFont val="GHEA Grapalat"/>
        <family val="3"/>
      </rPr>
      <t>Ներքին գործերի նախարարություն</t>
    </r>
    <r>
      <rPr>
        <sz val="11"/>
        <color theme="1"/>
        <rFont val="GHEA Grapalat"/>
        <family val="3"/>
      </rPr>
      <t>-</t>
    </r>
  </si>
  <si>
    <t>4.1</t>
  </si>
  <si>
    <t>4.3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</si>
  <si>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</si>
  <si>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</si>
  <si>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</si>
  <si>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</si>
  <si>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</si>
  <si>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</si>
  <si>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</si>
  <si>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</si>
  <si>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</si>
  <si>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</si>
  <si>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</si>
  <si>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6.5</t>
  </si>
  <si>
    <t>6.6</t>
  </si>
  <si>
    <t>6.8</t>
  </si>
  <si>
    <t>6.9</t>
  </si>
  <si>
    <t>6.11</t>
  </si>
  <si>
    <t>6.12</t>
  </si>
  <si>
    <t>6.14</t>
  </si>
  <si>
    <t>6.16</t>
  </si>
  <si>
    <t>6.17</t>
  </si>
  <si>
    <t>6.21</t>
  </si>
  <si>
    <t>6.22</t>
  </si>
  <si>
    <t>6.23</t>
  </si>
  <si>
    <t>6.1.26</t>
  </si>
  <si>
    <t>6.1.27</t>
  </si>
  <si>
    <t>8.1</t>
  </si>
  <si>
    <t>8.2</t>
  </si>
  <si>
    <t>8.3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</si>
  <si>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</si>
  <si>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</si>
  <si>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</si>
  <si>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</si>
  <si>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</si>
  <si>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</si>
  <si>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</si>
  <si>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</si>
  <si>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</si>
  <si>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</si>
  <si>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</si>
  <si>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9.1</t>
  </si>
  <si>
    <t>9.2</t>
  </si>
  <si>
    <t>9.4</t>
  </si>
  <si>
    <t>10.1</t>
  </si>
  <si>
    <t>12.1</t>
  </si>
  <si>
    <t>12.2</t>
  </si>
  <si>
    <t>12.3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</si>
  <si>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</si>
  <si>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</si>
  <si>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</si>
  <si>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</si>
  <si>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</si>
  <si>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</si>
  <si>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</si>
  <si>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</si>
  <si>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</si>
  <si>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</si>
  <si>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</si>
  <si>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</si>
  <si>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</si>
  <si>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</si>
  <si>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</si>
  <si>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</si>
  <si>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</si>
  <si>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</si>
  <si>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</si>
  <si>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15.1</t>
  </si>
  <si>
    <t>15.2</t>
  </si>
  <si>
    <t>15.3</t>
  </si>
  <si>
    <t>15.4</t>
  </si>
  <si>
    <t>16.1</t>
  </si>
  <si>
    <t>16.2</t>
  </si>
  <si>
    <t>16.3</t>
  </si>
  <si>
    <t>16.4</t>
  </si>
  <si>
    <t>16.5</t>
  </si>
  <si>
    <t>16.6</t>
  </si>
  <si>
    <t>16.7</t>
  </si>
  <si>
    <t>18.1</t>
  </si>
  <si>
    <t>19.1</t>
  </si>
  <si>
    <t>20.1</t>
  </si>
  <si>
    <t>21.1</t>
  </si>
  <si>
    <t>22.1</t>
  </si>
  <si>
    <t>23.1</t>
  </si>
  <si>
    <t>24.1</t>
  </si>
  <si>
    <t>25.1</t>
  </si>
  <si>
    <t>26.1</t>
  </si>
  <si>
    <t>27.1</t>
  </si>
  <si>
    <t>13. Հանրային ծառայությունները կարգավորող հանձնաժողով</t>
  </si>
  <si>
    <t>14. Կենտրոնական ընտրական հանձնաժողով</t>
  </si>
  <si>
    <t>15. Մրցակցության պաշտպանության հանձնաժողով</t>
  </si>
  <si>
    <t>16. ՀՀ կադաստրի կոմիտե</t>
  </si>
  <si>
    <t>18. ՀՀ ԿԳՄՍՆ գիտության կոմիտե</t>
  </si>
  <si>
    <t>19. ՀՀ ՏԿԵՆ քաղաքացիական ավիացիայի կոմիտե</t>
  </si>
  <si>
    <t xml:space="preserve">20. ՀՀ ՏԿԵՆ միգրացիոն ծառայություն </t>
  </si>
  <si>
    <t xml:space="preserve">21. ՀՀ հաշվեքննիչ պալատ </t>
  </si>
  <si>
    <t>22. Միջուկային անվտանգության կարգավորման կոմիտե</t>
  </si>
  <si>
    <t>23. ՀՀ քաղաքաշինության կոմիտե</t>
  </si>
  <si>
    <t xml:space="preserve">24. ՀՀ շրջակա միջավայրի նախարարության անտառային կոմիտե </t>
  </si>
  <si>
    <t xml:space="preserve">25. ՀՀ արդարադատության նախարարության հարկադիր կատարումն ապահովող ծառայություն </t>
  </si>
  <si>
    <t xml:space="preserve">26. ՀՀ Գեղարքունիքի մարզպետարան </t>
  </si>
  <si>
    <t xml:space="preserve">27. ՀՀ Վայոց ձորի մարզպետարան </t>
  </si>
  <si>
    <t>25.2</t>
  </si>
  <si>
    <t>23.2</t>
  </si>
  <si>
    <t>21.2</t>
  </si>
  <si>
    <t>21.3</t>
  </si>
  <si>
    <t>18.2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</si>
  <si>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</si>
  <si>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</si>
  <si>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</si>
  <si>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</si>
  <si>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</si>
  <si>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</si>
  <si>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</si>
  <si>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</si>
  <si>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</si>
  <si>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1. ՀՀ սննդամթերքի անվտանգության տեսչական մարմին</t>
  </si>
  <si>
    <t>2.1</t>
  </si>
  <si>
    <t>03.04.2023թ 
N 367-Ա</t>
  </si>
  <si>
    <t>19․04․2023թ  
N 681-Ա</t>
  </si>
  <si>
    <t>23.05.2023թ 
N 895-Ա</t>
  </si>
  <si>
    <t>30.05.2023թ 
N 948-Ա</t>
  </si>
  <si>
    <t>20.06.2023թ 
N 1105-Ա</t>
  </si>
  <si>
    <t>17.04.2023թ
 N 420-Ա</t>
  </si>
  <si>
    <t>25.04.2023թ
 N 706-Ա</t>
  </si>
  <si>
    <t>12.05.2023թ 
N 814-Ա</t>
  </si>
  <si>
    <t>29.05.2023թ 
N 477-Ա</t>
  </si>
  <si>
    <t>05․05․2023թ 
N 257-Ա</t>
  </si>
  <si>
    <t>05․05․2023թ 
N 155-Ա</t>
  </si>
  <si>
    <t>26.04.2023թ
 N 37-Ա/3</t>
  </si>
  <si>
    <t>17.03.2023թ 
N 308-Ա</t>
  </si>
  <si>
    <t>22․06․2023թ
 N 154-Ա</t>
  </si>
  <si>
    <t>06.04.2023թ 
N 109-Ա</t>
  </si>
  <si>
    <t>03.03.2023թ
 N 81-Ա</t>
  </si>
  <si>
    <t>07.04.2023թ
 N 110-Ա</t>
  </si>
  <si>
    <t>02․06․2023թ
 N 354-Ա</t>
  </si>
  <si>
    <t>15․05․2023թ
 N 46-Ա</t>
  </si>
  <si>
    <t>15․05․2023թ
N 6-Ա</t>
  </si>
  <si>
    <t>13.06.2023թ  
N 474-ԳՔ</t>
  </si>
  <si>
    <t>23.03.2023թ
N 164-ԳՔ, 
N 165-ՀՆ</t>
  </si>
  <si>
    <t>02.02.2023թ
N 030-ՀՆ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</si>
  <si>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</si>
  <si>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</si>
  <si>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</si>
  <si>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</si>
  <si>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</si>
  <si>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</si>
  <si>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</si>
  <si>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</si>
  <si>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</si>
  <si>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</si>
  <si>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</si>
  <si>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</si>
  <si>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</si>
  <si>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</si>
  <si>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03.05.2023թ
 N 324-ՀՆ</t>
  </si>
  <si>
    <t>27.03.2023թ
N 174-ԳՔ  
N 173- ՀՆ</t>
  </si>
  <si>
    <t xml:space="preserve">26.05.2023թ
N 421-ՀՆ, 
N 420-ԳՔ </t>
  </si>
  <si>
    <t>17.05.2023թ 
N 371-ՀՆ,  
N 372-ԳՔ</t>
  </si>
  <si>
    <t>17.05.2023թ
N 367-ԳՔ</t>
  </si>
  <si>
    <t>4. ՀՀ առողջապահության նախարարություն</t>
  </si>
  <si>
    <t>12.05.2023թ 
N  516-Ա</t>
  </si>
  <si>
    <t xml:space="preserve"> 21.06.2023թ 
N 617-Ա </t>
  </si>
  <si>
    <t>03.05.2023թ 
N 471-Ա</t>
  </si>
  <si>
    <t>04.05.2023թ 
N 249-Ա</t>
  </si>
  <si>
    <t>10.05.2023թ 
N 500-Ա</t>
  </si>
  <si>
    <t>26.05.2023թ 
N 824-Ա</t>
  </si>
  <si>
    <t>31.05.2023թ 
N 849-Ա</t>
  </si>
  <si>
    <t>05.06.2023թ 
N 613-Ա</t>
  </si>
  <si>
    <t>31.05.2023թ 
N 850-Ա</t>
  </si>
  <si>
    <t>09.06.2023թ 
N 897-Ա</t>
  </si>
  <si>
    <t>12․04․2023թ 
N 407-Ա</t>
  </si>
  <si>
    <t>14.04.2023թ 
N 415-Ա</t>
  </si>
  <si>
    <t>21.04.2023թ 
N 630-Կ</t>
  </si>
  <si>
    <t>04.05.2023թ 
N 479-Ա</t>
  </si>
  <si>
    <t>05․05․2023թ 
N 710-Կ</t>
  </si>
  <si>
    <t>17.05.2023թ 
N 783-Կ</t>
  </si>
  <si>
    <t>25.05.2023թ 
N 825-կ</t>
  </si>
  <si>
    <t>25.05.2023թ 
N 823-կ</t>
  </si>
  <si>
    <t>05.06.2023թ 
N 895-Կ</t>
  </si>
  <si>
    <t>09.06.2023թ 
N 945-Կ</t>
  </si>
  <si>
    <t>27.06.2023թ 
N 1064-Ա</t>
  </si>
  <si>
    <t>16.06.2023թ 
N 1006-Կ</t>
  </si>
  <si>
    <t>21․04․2023թ 
N 622-Կ</t>
  </si>
  <si>
    <t>10.04.2023թ 
N 540-Կ</t>
  </si>
  <si>
    <t>8. ՀՀ կրթության,գիտության, մշակույթի և սպորտի նախարարություն</t>
  </si>
  <si>
    <t>12․04․2023թ 
N 362-Ա</t>
  </si>
  <si>
    <t>21.04.2023թ 
N 436-Ա</t>
  </si>
  <si>
    <t>19․04․2023թ 
N 405-Ա հրաման</t>
  </si>
  <si>
    <t>02․05․2023թ 
N 450-Ա</t>
  </si>
  <si>
    <t>12.05.2023թ 
N 515-Ա</t>
  </si>
  <si>
    <t>03.05.2023թ 
N 464-Ա</t>
  </si>
  <si>
    <t>15.05.2023թ 
N 527-Ա</t>
  </si>
  <si>
    <t>17.05.2023թ 
N 541-Ա</t>
  </si>
  <si>
    <t>17․05․2023թ 
N 536-Ա</t>
  </si>
  <si>
    <t>06.06.2023թ 
N 618-Ա</t>
  </si>
  <si>
    <t>09.06.2023թ 
N 642-Ա</t>
  </si>
  <si>
    <t>29.05.2023թ 
N 577-Ա</t>
  </si>
  <si>
    <t>07.06.2023թ 
N 636-Ա</t>
  </si>
  <si>
    <t xml:space="preserve">9. ՀՀ աշխատանքի և սոցիալական հարցերի նախարարություն </t>
  </si>
  <si>
    <t>04.04.2023թ 
N 36-Ա</t>
  </si>
  <si>
    <t xml:space="preserve">03․05.2023թ 
N 474-Ա </t>
  </si>
  <si>
    <t>26.06.2023թ 
N 687-Ա</t>
  </si>
  <si>
    <t xml:space="preserve">10. ՀՀ աշխատանքի և սոցիալական հարցերի նախարարություն միասնական սոցիալական ծառայություն </t>
  </si>
  <si>
    <t>17․05․2023թ 
N 49-Ա-4</t>
  </si>
  <si>
    <t>05․04․2023թ 
N 670-Ա</t>
  </si>
  <si>
    <t>07․04․2023թ 
N 206-Ա</t>
  </si>
  <si>
    <t xml:space="preserve">11․04․2023թ 
N 216-Ա </t>
  </si>
  <si>
    <t>17.04.2023թ 
N 423-Ա</t>
  </si>
  <si>
    <t xml:space="preserve">19․04․2023թ 
N 241-Ա </t>
  </si>
  <si>
    <t>21․04․2023թ 
N 800-Ա</t>
  </si>
  <si>
    <t>27․04․2023թ 
N 835-Ա</t>
  </si>
  <si>
    <t>19․04․2023թ 
N 241-Ա</t>
  </si>
  <si>
    <t>22.05.2023թ 
N 548-Ա</t>
  </si>
  <si>
    <t>23.05.2023թ 
N 306-Ա</t>
  </si>
  <si>
    <t>22.05.2023թ 
N 1034-Ա</t>
  </si>
  <si>
    <t>26.05.2023թ 
N 1085-Ա</t>
  </si>
  <si>
    <t>18․04․2023թ
 N 233-Ա</t>
  </si>
  <si>
    <t>04.05.2023թ 
N 262-Ա</t>
  </si>
  <si>
    <t>10.05.2023թ 
N 269-Ա</t>
  </si>
  <si>
    <t>10.05.2023թ 
N 931-Ա</t>
  </si>
  <si>
    <t>11.05.2023թ 
N 07-Ա</t>
  </si>
  <si>
    <t>19․04․2023թ 
N 772-Ա</t>
  </si>
  <si>
    <t>04․05․2023թ 
N 887-Ա</t>
  </si>
  <si>
    <t>04.05.2023թ 
N 1012-Ա</t>
  </si>
  <si>
    <t xml:space="preserve">12. ՀՀ ֆինանսների նախարարություն </t>
  </si>
  <si>
    <t xml:space="preserve">14.03.2023թ 
N 156-Ա </t>
  </si>
  <si>
    <t>25․04․2023թ 
185-Ա</t>
  </si>
  <si>
    <t>25․04․2023թ 
520-Ա</t>
  </si>
  <si>
    <t>08.05.2023թ 
N 212-Ա</t>
  </si>
  <si>
    <t>08․05․2023թ 
N 604-Ա</t>
  </si>
  <si>
    <t>11.05.2023թ 
N 507-Ա</t>
  </si>
  <si>
    <t>11․05․2023թ 
N 622-Ա</t>
  </si>
  <si>
    <t>15.05.2023թ 
N 630-Ա</t>
  </si>
  <si>
    <t>04.05.2023թ 
N 206-Ա</t>
  </si>
  <si>
    <t>12․05․2023թ 
N 624-Ա</t>
  </si>
  <si>
    <t>22.05.2023թ 
N 547-Ա</t>
  </si>
  <si>
    <t xml:space="preserve">18.05.2023թ 
N 219-Ա </t>
  </si>
  <si>
    <t>05․06․2023թ 
N 765-Ա</t>
  </si>
  <si>
    <t>05․06․2023թ 
N 241-Ա</t>
  </si>
  <si>
    <t>19.06.2023թ 
N 272-Ա</t>
  </si>
  <si>
    <t>19.06.2023թ 
N 273-Ա</t>
  </si>
  <si>
    <t xml:space="preserve">21.06.2023թ 
N 641-Ա </t>
  </si>
  <si>
    <t>29.05.2023թ 
N 852-Ա</t>
  </si>
  <si>
    <t>20․04․2023թ 
N 151-Ա</t>
  </si>
  <si>
    <t>20․04․2023թ 
N 56-Ա</t>
  </si>
  <si>
    <t>05․05․2023թ  
N 186-Ա</t>
  </si>
  <si>
    <t>12․05․2023թ
 N 203-Ա</t>
  </si>
  <si>
    <t>12․05․2023թ 
 N 203-Ա</t>
  </si>
  <si>
    <t>12․05․2023թ   
N 64-Ա</t>
  </si>
  <si>
    <t>28․04․2023թ
  N 63-Ա</t>
  </si>
  <si>
    <t>05․05․2023թ
N 189-Ա</t>
  </si>
  <si>
    <t>05․05․2023թ 
N 187-Ա</t>
  </si>
  <si>
    <t>12․05․2023թ  
 N 66-Ա</t>
  </si>
  <si>
    <t>30․05․2023թ  
N 75-Ա</t>
  </si>
  <si>
    <t>26․05․2023թ
 N 73-Ա</t>
  </si>
  <si>
    <t>05․06․2023թ
 N 244-Ա</t>
  </si>
  <si>
    <t>25․05․2023թ
N 920-Ա</t>
  </si>
  <si>
    <t>Սահմանադրական դատարան</t>
  </si>
  <si>
    <t>Արտաքին գործերի նախարարություն</t>
  </si>
  <si>
    <t>ԱԳՆ պետական արարողակարգի ծառայություն</t>
  </si>
  <si>
    <t>Ներքին գործերի նախարարություն</t>
  </si>
  <si>
    <t xml:space="preserve">ԱՆ քրեակատարողական ծառայություն </t>
  </si>
  <si>
    <t>այլ ծախսեր</t>
  </si>
  <si>
    <t>2023 թվական, 
2-րդ  եռամսյակ</t>
  </si>
  <si>
    <r>
      <t xml:space="preserve">Այլ ծախսեր՝ 
</t>
    </r>
    <r>
      <rPr>
        <sz val="10"/>
        <color theme="1"/>
        <rFont val="GHEA Grapalat"/>
        <family val="3"/>
      </rPr>
      <t>այդ թվում՝</t>
    </r>
  </si>
  <si>
    <t>2023 թվականի երկրորդ եռամսյակի ընթացքում իրականացված արտասահմանյան գործուղումների ծախսերի վերաբերյալ</t>
  </si>
  <si>
    <t>Ռուսաստանի Դաշնություն (Մոսկվա)</t>
  </si>
  <si>
    <t>Գործուղման վայրը</t>
  </si>
  <si>
    <t>Էկոնոմ դաս</t>
  </si>
  <si>
    <t>Բիզնես դաս</t>
  </si>
  <si>
    <t>Հրավիրող կողմի միջոցների հաշվին</t>
  </si>
  <si>
    <t>ՀՀ պետական բյուջեի միջոցների հաշվին</t>
  </si>
  <si>
    <t>2</t>
  </si>
  <si>
    <t>Գործուղման  սկիզբը</t>
  </si>
  <si>
    <t>Գործուղման  ավարտը</t>
  </si>
  <si>
    <t>Չեխիայի Հանրապետություն (Պրահա)</t>
  </si>
  <si>
    <t xml:space="preserve">Իրանի Իսլամական Հանրապետություն (Թեհրան) </t>
  </si>
  <si>
    <t>Արաբական Միացյալ Էմիրություններ (Աբու Դաբի)</t>
  </si>
  <si>
    <t xml:space="preserve">Ավստրիայի Հանրապետություն (Վիեննա) </t>
  </si>
  <si>
    <t xml:space="preserve">Գերմանիայի Դաշնային Հանրապետություն (Լայպցինգ) </t>
  </si>
  <si>
    <t>Ռուսաստանի Դաշնություն (Սոչի)</t>
  </si>
  <si>
    <t>Հնդկաստանի Հանրապետություն (Նյու Դելի)</t>
  </si>
  <si>
    <t>Շվեյցարիայի Համադաշնություն (Ժնև)</t>
  </si>
  <si>
    <t xml:space="preserve">Իտալիայի Հանրապետություն (Հռոմ) </t>
  </si>
  <si>
    <t>Ռուսաստանի Դաշնություն (Սանկտ Պետերբուրգ)</t>
  </si>
  <si>
    <t xml:space="preserve">Էստոնիայի Հանրապետություն (Տալլին) </t>
  </si>
  <si>
    <t xml:space="preserve">Բելառուսի Հանրապետություն (Մինսկ) </t>
  </si>
  <si>
    <t>Արաբական Միացյալ Էմիրություններ (Դուբայ)</t>
  </si>
  <si>
    <t>ՈՒզբեկստանի Հանրապետություն (Տաշքենդ)</t>
  </si>
  <si>
    <t xml:space="preserve">ՈՒզբեկստանի Հանրապետություն (Սամարղանդ) </t>
  </si>
  <si>
    <t>Գերմանիայի Դաշնային Հանրապետություն (Բեռլին)</t>
  </si>
  <si>
    <t xml:space="preserve">Ամերիկայի Միացյալ Նահանգներ (Նյու Յորք) </t>
  </si>
  <si>
    <t>Բուլղարիայի Հանրապետություն (Սոֆիա)</t>
  </si>
  <si>
    <t xml:space="preserve">Իսպանիայի Թագավորություն (Մադրիդ) </t>
  </si>
  <si>
    <t>Մեծ Բրիտանիայի և Հյուսիսային Իռլանդիայի Միացյալ Թագավորություն (Լոնդոն)</t>
  </si>
  <si>
    <t xml:space="preserve">Լյուքսեմբուրգի Մեծ Դքսություն (Լյուքսեմբուրգ) </t>
  </si>
  <si>
    <t>Ռուսաստանի Դաշնություն (Կազան)</t>
  </si>
  <si>
    <t>Կուբայի Հանրապետություն (Հավանա)</t>
  </si>
  <si>
    <t>Ղրղզստանի Հանրապետություն (Բիշքեկ)</t>
  </si>
  <si>
    <t>Ֆրանսիա Հանրապետություն (Կանն)</t>
  </si>
  <si>
    <t xml:space="preserve">Ամերիկայի Միացյալ Նահանգներ (Լոս Անջելես) </t>
  </si>
  <si>
    <t xml:space="preserve">Արաբական Միացյալ Էմիրություններ (Աբու Դաբի) </t>
  </si>
  <si>
    <t xml:space="preserve">Լիտվայի Հանրապետություն (Վիլնյուս) </t>
  </si>
  <si>
    <t>Չինաստանի Ժողովրդական Հանրապետություն  (Չանգչուն)</t>
  </si>
  <si>
    <t xml:space="preserve">Կատարի Պետություն (Դոհա) </t>
  </si>
  <si>
    <t xml:space="preserve"> Էստոնիայի Հանրապետություն (Տալլին) </t>
  </si>
  <si>
    <t xml:space="preserve">Հունաստան (Աթենք) </t>
  </si>
  <si>
    <t>Մոնտենեգրո (Տիվատ)</t>
  </si>
  <si>
    <t>Ղազախստանի Հանրապետություն (Ալմաթի)</t>
  </si>
  <si>
    <t>Հունգարիա (Բուդապեշտ)</t>
  </si>
  <si>
    <t>Լեհաստանի Հանրապետություն (Վարշավա)</t>
  </si>
  <si>
    <t>Մեծ Բրիտանիայի և Հյուսիսային Իռլանդիայի Միացյալ Թագավորութուն (Դուբլին)</t>
  </si>
  <si>
    <t>Եգիպտոսի Արաբական Հանրապետություն (Շարմ Էլ Շեյխ)</t>
  </si>
  <si>
    <t>Բելգիայի Թագավորություն (Բրյուսել)</t>
  </si>
  <si>
    <t>Ամերիկայի Միացյալ Նահանգներ (Օռլանդո)</t>
  </si>
  <si>
    <t>Ռուսաստանի Դաշնություն (Արխանգելսկ)</t>
  </si>
  <si>
    <t>Ղազախստանի Հանրապետություն (Աստանա)</t>
  </si>
  <si>
    <t>Ամերիկայի Միացյալ Նահանգներ (Վաշինգտոն)</t>
  </si>
  <si>
    <t xml:space="preserve">Ֆրանսիայի Հանրապետություն (Փարիզ) </t>
  </si>
  <si>
    <t xml:space="preserve">Նիդերլանդների Թագավորություն (Ամստերդամ) </t>
  </si>
  <si>
    <t>Ֆրանսիայի Հանրապետություն (Թուլուզ)</t>
  </si>
  <si>
    <t xml:space="preserve">Հորդանանի Հաշիմյան Հանրապետություն (Ամման) </t>
  </si>
  <si>
    <t>Նիդերլանդների Թագավորություն (Ամստերդամ)</t>
  </si>
  <si>
    <t xml:space="preserve">Մոլդովայի Հանրապետություն (Քիշնև) </t>
  </si>
  <si>
    <t>Ամփոփ հաշվետվություն</t>
  </si>
  <si>
    <t>2.2</t>
  </si>
  <si>
    <t>08․05․2023թ  
N 8/247-Ա</t>
  </si>
  <si>
    <t>3.3</t>
  </si>
  <si>
    <t>04.04.2023թ 
N 565-Ա</t>
  </si>
  <si>
    <t>3.4</t>
  </si>
  <si>
    <t>18.04.2023թ 
N 424-Ա</t>
  </si>
  <si>
    <t>3.7</t>
  </si>
  <si>
    <t xml:space="preserve">Չեխիայի Հանրապետություն (Պրահա) </t>
  </si>
  <si>
    <t>3.12</t>
  </si>
  <si>
    <t>31.05.2023թ 
N 586-Ա</t>
  </si>
  <si>
    <t>3.15</t>
  </si>
  <si>
    <t>30.05.2023թ 
N 581-Ա</t>
  </si>
  <si>
    <t>3.16</t>
  </si>
  <si>
    <t>07.06.2023թ 
N 622-Ա</t>
  </si>
  <si>
    <t>3.18</t>
  </si>
  <si>
    <t>15.06.2023թ 
N 644-Ա</t>
  </si>
  <si>
    <t xml:space="preserve">Ռուսաստանի Դաշնություն (Տյումեն) </t>
  </si>
  <si>
    <t xml:space="preserve">4. ՀՀ առողջապահության  նախարարություն </t>
  </si>
  <si>
    <t>4.2</t>
  </si>
  <si>
    <t>27.04.2023թ 
N 452-Ա</t>
  </si>
  <si>
    <t>4.4</t>
  </si>
  <si>
    <t>31․05․2023թ
 N 351-Ա</t>
  </si>
  <si>
    <t>6.3</t>
  </si>
  <si>
    <t>6.4</t>
  </si>
  <si>
    <t>6.7</t>
  </si>
  <si>
    <t>05.05.2023թ 
N 484-Ա</t>
  </si>
  <si>
    <t>6.10</t>
  </si>
  <si>
    <t>24.05.2023թ 
N 553-Ա</t>
  </si>
  <si>
    <t>6.13</t>
  </si>
  <si>
    <t xml:space="preserve">Չինաստանի Ժողովրդական Հանրապետություն (Պեկին) </t>
  </si>
  <si>
    <t>6.15</t>
  </si>
  <si>
    <t>07.06.2023թ
 N 622-Ա</t>
  </si>
  <si>
    <t>6.18</t>
  </si>
  <si>
    <t>20.06.2023թ 
N 657-Ա</t>
  </si>
  <si>
    <t>6.19</t>
  </si>
  <si>
    <t>6.20</t>
  </si>
  <si>
    <t>08.06.2023թ 
N ՆԿ-17-Ա</t>
  </si>
  <si>
    <r>
      <rPr>
        <b/>
        <sz val="10"/>
        <rFont val="GHEA Grapalat"/>
        <family val="3"/>
      </rPr>
      <t>այդ թվում՝</t>
    </r>
    <r>
      <rPr>
        <b/>
        <sz val="12"/>
        <rFont val="GHEA Grapalat"/>
        <family val="3"/>
      </rPr>
      <t xml:space="preserve"> </t>
    </r>
    <r>
      <rPr>
        <b/>
        <i/>
        <sz val="11"/>
        <rFont val="GHEA Grapalat"/>
        <family val="3"/>
      </rPr>
      <t>Զբոսաշրջության զարգացման ծրագիր</t>
    </r>
  </si>
  <si>
    <t xml:space="preserve">7. ՀՀ շրջակա միջավայրի նախարարություն </t>
  </si>
  <si>
    <t>7.1</t>
  </si>
  <si>
    <t xml:space="preserve">8. ՀՀ կրթության,գիտության, մշակույթի և սպորտի նախարարություն </t>
  </si>
  <si>
    <t>8.4</t>
  </si>
  <si>
    <t>9.3</t>
  </si>
  <si>
    <t>30․05․2023թ 
N 578-Ա</t>
  </si>
  <si>
    <t xml:space="preserve"> Չեխիայի Հանրապետություն (Պրահա) </t>
  </si>
  <si>
    <t>-</t>
  </si>
  <si>
    <t>12.4</t>
  </si>
  <si>
    <t>17. ՀՀ պետական եկամուտների  կոմիտե</t>
  </si>
  <si>
    <t>17.1</t>
  </si>
  <si>
    <t>17.2</t>
  </si>
  <si>
    <t>20․04․2023թ
 N  435-Ա</t>
  </si>
  <si>
    <t>17.3</t>
  </si>
  <si>
    <t>10.04.2023թ 
N  1808-Ա</t>
  </si>
  <si>
    <t>17.4</t>
  </si>
  <si>
    <t>14.04.2023թ 
N  2/1994-Ա</t>
  </si>
  <si>
    <t>Գերմանիայի Դաշնային Հանրապետություն (Հաննովեր)</t>
  </si>
  <si>
    <t>17.5</t>
  </si>
  <si>
    <t>25.04.2023թ 
N   2167-Ա</t>
  </si>
  <si>
    <t>17.6</t>
  </si>
  <si>
    <t>20.04.2023թ 
N  2118-Ա</t>
  </si>
  <si>
    <t>17.7</t>
  </si>
  <si>
    <t>21․04․2023թ
 N  400-Ա</t>
  </si>
  <si>
    <t>17.8</t>
  </si>
  <si>
    <t>19.04.2023թ
 N 2058-Ա</t>
  </si>
  <si>
    <t>17.9</t>
  </si>
  <si>
    <t>11․04․2023թ
 N 1899-Ա</t>
  </si>
  <si>
    <t>17.10</t>
  </si>
  <si>
    <t>17.11</t>
  </si>
  <si>
    <t>04.05.2023թ 
N 2436-Ա</t>
  </si>
  <si>
    <t>17.12</t>
  </si>
  <si>
    <t>05.05.2023թ
 N 2449-Ա</t>
  </si>
  <si>
    <t>17.13</t>
  </si>
  <si>
    <t>21.04.2023թ 
N 2139-Ա</t>
  </si>
  <si>
    <t>17.14</t>
  </si>
  <si>
    <t>08․05․2023թ
N 2501-Ա</t>
  </si>
  <si>
    <t>Եգիպտոսի Արաբական Հանրապետություն (Կահիրե)</t>
  </si>
  <si>
    <t>17.15</t>
  </si>
  <si>
    <t>15.05.2023թ 
N 2/2603-Ա</t>
  </si>
  <si>
    <t>17.16</t>
  </si>
  <si>
    <t>22.05.2023թ
 N 2/2766- Ա</t>
  </si>
  <si>
    <t>17.17</t>
  </si>
  <si>
    <t>25․05․2023թ 
N 2871-Ա</t>
  </si>
  <si>
    <t>Ճապոնիա (Տոկիո)</t>
  </si>
  <si>
    <t>17.18</t>
  </si>
  <si>
    <t>17.19</t>
  </si>
  <si>
    <t>30.05.2023թ
N 581-Ա</t>
  </si>
  <si>
    <t>17.20</t>
  </si>
  <si>
    <t>31.05.2023թ
 N 586-Ա</t>
  </si>
  <si>
    <t>17.21</t>
  </si>
  <si>
    <t>08.06.2023թ
 N 2/3316-Ա</t>
  </si>
  <si>
    <t>17.22</t>
  </si>
  <si>
    <t>09.06.2023թ 
N 2/3346-Ա</t>
  </si>
  <si>
    <t>17.23</t>
  </si>
  <si>
    <t>06.06.2023թ
 N  622-Ա</t>
  </si>
  <si>
    <t>17.24</t>
  </si>
  <si>
    <t>16.06.2023թ
 N 648-Ա</t>
  </si>
  <si>
    <t>17.25</t>
  </si>
  <si>
    <t>15․06․2023թ 
N 640-Ա</t>
  </si>
  <si>
    <t>17.26</t>
  </si>
  <si>
    <t>16.06.2023թ
 N 2/3625-Ա</t>
  </si>
  <si>
    <t>17.27</t>
  </si>
  <si>
    <t>16.06.2023թ
 N 2/3624-Ա</t>
  </si>
  <si>
    <t>17.28</t>
  </si>
  <si>
    <t>17.29</t>
  </si>
  <si>
    <t>21.06.2023թ 
N 2/3712</t>
  </si>
  <si>
    <t>17.30</t>
  </si>
  <si>
    <t>20.06.2023թ 
N 2/3692</t>
  </si>
  <si>
    <t>Ռուսաստանի Դաշնություն (Վլադիկավկազ)</t>
  </si>
  <si>
    <t>17.31</t>
  </si>
  <si>
    <t>27․06․2023թ
 N 2/3697-Ա</t>
  </si>
  <si>
    <t>Ղազախստանի Հանրապետություն (Աթիրաու)</t>
  </si>
  <si>
    <t>V</t>
  </si>
  <si>
    <t>Ամերիկայի Միացյալ Նահանգներ (Նյու Յորք)</t>
  </si>
  <si>
    <t>Գերմանիայի Դաշնային Հանրապետություն (Քյոլն)</t>
  </si>
  <si>
    <t>Հյուսիսային Մակեդոնիայի Հանրապետություն (Սկոպիե)</t>
  </si>
  <si>
    <t>Հնդկաստանի Հանրապետություն  (Դելի)</t>
  </si>
  <si>
    <t>Վրաստանի Հանրապետություն (Թբիլիսի)</t>
  </si>
  <si>
    <t>Տաջիկստանի Հանրապետության (Դուշանբե)</t>
  </si>
  <si>
    <t>Ֆրանսիայի Հանրապետություն (Ստրասբուրգ)</t>
  </si>
  <si>
    <t>30.05.2023թ
N 431-ԳՔ</t>
  </si>
  <si>
    <t>28.03.2023թ
N 178-ՀՆ</t>
  </si>
  <si>
    <t>27.03.2023թ
N 310-ԳՔ</t>
  </si>
  <si>
    <t xml:space="preserve">17.05.2023թ
N 368-ՀՆ </t>
  </si>
  <si>
    <t xml:space="preserve">25.05.2023թ  
N 8/298-Ա 
</t>
  </si>
  <si>
    <t>25.05.2023թ  
N 13/25-Ա</t>
  </si>
  <si>
    <t>25.05.2023թ  
N 8/299-Ա</t>
  </si>
  <si>
    <t>11.10</t>
  </si>
  <si>
    <t>11.11</t>
  </si>
  <si>
    <t>11.12</t>
  </si>
  <si>
    <t>11.13</t>
  </si>
  <si>
    <t>11.14</t>
  </si>
  <si>
    <t>11.15</t>
  </si>
  <si>
    <t>11.17</t>
  </si>
  <si>
    <t>11.19</t>
  </si>
  <si>
    <t>11.20</t>
  </si>
  <si>
    <t>11.21</t>
  </si>
  <si>
    <t>11.22</t>
  </si>
  <si>
    <t>11.23</t>
  </si>
  <si>
    <t>11.24</t>
  </si>
  <si>
    <t>28.03.2023թ 
N 179-ԳՔ 
N 180-ՀՆ</t>
  </si>
  <si>
    <t>29․06․2023թ 
N ՆՀ-21-Ա</t>
  </si>
  <si>
    <t>27․04․2023թ 
N Ն-53-Ա</t>
  </si>
  <si>
    <t>29․05․2023թ 
N Ն-67-Ա</t>
  </si>
  <si>
    <t>19․06․2023թ 
N 0145-Ա</t>
  </si>
  <si>
    <t>19․06․2023թ 
N 79-Ա</t>
  </si>
  <si>
    <t xml:space="preserve"> 19.04.2023թ 
N 434-Ա</t>
  </si>
  <si>
    <t>26․04․2023թ 
N 538-Ա</t>
  </si>
  <si>
    <t>03․05․2023թ 
N 472-Ա</t>
  </si>
  <si>
    <t>08.05.2023թ 
N 219-Ա</t>
  </si>
  <si>
    <t>01.06.2023թ 
N 593-Ա</t>
  </si>
  <si>
    <t>02.06.2023թ 
N 604-Ա</t>
  </si>
  <si>
    <t>20․04․2023թ 
N 696-Ա</t>
  </si>
  <si>
    <t>27.04.2023թ
N 452-Ա</t>
  </si>
  <si>
    <t>05.05.2023թ 
N 760-Ա</t>
  </si>
  <si>
    <t>19.05.2023թ
N 863-Ա</t>
  </si>
  <si>
    <t>30.06.2023թ 
N ՆՀ-22-Ա</t>
  </si>
  <si>
    <t>28.06.2023թ 
N ՆՀ-20-Ա</t>
  </si>
  <si>
    <t>02.06.2023թ 
N 259-Ա</t>
  </si>
  <si>
    <t>20.04.2023թ 
N  2117-Ա</t>
  </si>
  <si>
    <t>12.18</t>
  </si>
  <si>
    <t>12.19</t>
  </si>
  <si>
    <t>12.20</t>
  </si>
  <si>
    <t>Թայլանդի Թագավորություն (Բանգկոկ)</t>
  </si>
  <si>
    <t>12.21</t>
  </si>
  <si>
    <t>Շվեդիայի Հանրապետություն (Ստոկհոլմ)</t>
  </si>
  <si>
    <t>Էստոնիայի և Ֆինլանդիայի Հանրապետություններ</t>
  </si>
  <si>
    <t>Հունաստանի Հանրապետություն (Սալոնիկ)</t>
  </si>
  <si>
    <t>Նիդերլանդների Թագավորություն (Հաագա)</t>
  </si>
  <si>
    <t>19․05․23 թ․ N 647-Ա</t>
  </si>
  <si>
    <t>Ալբանիայի Հանրապետություն (Դուրես)</t>
  </si>
  <si>
    <t>Մոնտենեգրո (Բեչիչի)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</si>
  <si>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</si>
  <si>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</si>
  <si>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</si>
  <si>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</si>
  <si>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</si>
  <si>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</si>
  <si>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</si>
  <si>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</si>
  <si>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</si>
  <si>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28.06.20232 թ. 
N 291-Ա</t>
  </si>
  <si>
    <t>12․06․23 թ․ 
N 260-Ա</t>
  </si>
  <si>
    <t>12․06․23 թ․ 
N 802-Ա</t>
  </si>
  <si>
    <t>26․05․23 թ․ 
N 232-Ա</t>
  </si>
  <si>
    <t>25․05․23 թ․ 
N 231-Ա</t>
  </si>
  <si>
    <t>24․05․23 թ․ 
N 229-Ա</t>
  </si>
  <si>
    <t>22․05․23 թ․ 
N 224-Ա</t>
  </si>
  <si>
    <t>19․05․23 թ․ 
N 664-Ա</t>
  </si>
  <si>
    <t>17․05․2023 
N 216-Ա</t>
  </si>
  <si>
    <t>16․05․2023 
N 215-Ա</t>
  </si>
  <si>
    <t>16․05․2023 
N 639-Ա</t>
  </si>
  <si>
    <t>16․05․2023 
N 638-Ա</t>
  </si>
  <si>
    <t>Լիտվայի Հանրապետություն (Վիլնյուս)</t>
  </si>
  <si>
    <t>Թունիսի Հանրապետություն (Թունիս)</t>
  </si>
  <si>
    <t>Լեհաստանի Հանրապետություն (Կրակով)</t>
  </si>
  <si>
    <t>Իտալիայի Հանրապետություն (Թուրին)</t>
  </si>
  <si>
    <t>28.10</t>
  </si>
  <si>
    <t>06․07․2023թ․ 
N 275-Ա</t>
  </si>
  <si>
    <t>20․06․2023թ․ 
N245-Ա</t>
  </si>
  <si>
    <t>15․06․2023թ․ 
N239-Ա</t>
  </si>
  <si>
    <t>19․05․2023թ․ 
N201-Ա</t>
  </si>
  <si>
    <t>19․05․2023թ․ 
N200-Ա</t>
  </si>
  <si>
    <t>02․05․2023թ․ 
N 36-Ա</t>
  </si>
  <si>
    <t>04․05․2023թ․ 
N 174-Ա</t>
  </si>
  <si>
    <t>02․05․2023թ․ 
N 37-Ա</t>
  </si>
  <si>
    <t>17․04․2023թ․ 
N 151-Ա</t>
  </si>
  <si>
    <t>05․05․2023թ․ 
N 188-Ա</t>
  </si>
  <si>
    <t>Արմեն Հայրապետյան,
ՀՀ սննդամթերքի անվտանգության տեսչական մարմնի ղեկավար</t>
  </si>
  <si>
    <t xml:space="preserve">Գրիգոր Էլիզբարյան,
ՀՀ գլխավոր դատախազի տեղակալ </t>
  </si>
  <si>
    <t xml:space="preserve">Լուիզա Մանուկյան,
ՀՀ գլխավոր դատախազության միջազգային իրավական համագործակցության վարչության պետ  </t>
  </si>
  <si>
    <t>Կիմ Հարությունյան,
ՀՀ գլխավոր դատախազության ՀՀ ազգային անվտանգության ծառայությունում մինչ դատական վարույթի օրինականության նկատմամբ հսկողության վարչության դատախազ</t>
  </si>
  <si>
    <t>Աննա Վարդապետյան,
ՀՀ գլխավոր դատախազ</t>
  </si>
  <si>
    <t>Եղիազար Ավագյան,
ՀՀ գլխավոր դատախազի տեղակալ</t>
  </si>
  <si>
    <t>Մհեր Ափրիկյան,
ՀՀ դատախազության գլխավոր քարտուղար</t>
  </si>
  <si>
    <t>Կարեն Աղաբեկյան,
ՀՀ զինվորական դատախազի տեղակալ</t>
  </si>
  <si>
    <t>Գնել Սանոսյան,
ՀՀ տարածքային կառավարման և ենթակառուցվածքների նախարար</t>
  </si>
  <si>
    <t>Քրիստինե Ղալեչյան,
ՀՀ տարածքային կառավարման և ենթակառուցվածքների նախարարության փոխնախարար</t>
  </si>
  <si>
    <t xml:space="preserve">Նունե Պապիկյան, 
ՀՀ տարածքային կառավարման և ենթակառուցվածքների նախարարությն արտաքին կապերի վարչության բաժնի պետ </t>
  </si>
  <si>
    <t>Վլադիմիր Արեստակեսյան,
ՀՀ տարածքային կառավարման և ենթակառուցվածքների նախարարության խորհրդական</t>
  </si>
  <si>
    <t>Հակոբ Վարդանյան,
ՀՀ տարածքային կառավարման և ենթակառուցվածքների նախարարության նախարարի տեղակալ</t>
  </si>
  <si>
    <t>Հարություն Սեդրակյան,
ՀՀ տարածքային կառավարման և ենթակառուցվածքների նախարարության ճանապարհային ոլորտի քաղաքականության վարչության պետ</t>
  </si>
  <si>
    <t>Արմեն Սիմոնյան,
ՀՀ տարածքային կառավարման և ենթակառուցվածքների նախարարության նախարարի տեղակալ</t>
  </si>
  <si>
    <t>Լիլիթ Սարոյան,
ՀՀ տարածքային կառավարման և ենթակառուցվածքների նախարարության արտաքին կապերի վարչության պետ</t>
  </si>
  <si>
    <t xml:space="preserve">Վարդան Չիլինգարյան,
ՀՀ տարածքային կառավարման և ենթակառուցվածքների նախարարության փորձագետ </t>
  </si>
  <si>
    <t>Հովհաննես Աբրահամյան,
ՀՀ տարածքային կառավարման և ենթակառուցվածքների նախարարության բաջնի պետ</t>
  </si>
  <si>
    <t>Անահիտ Ավանեսյան,
ՀՀ առողջապահության նախարար</t>
  </si>
  <si>
    <t>Արմեն Մելքոնյան,
ՀՀ առողջապահության նախարարության
միջազգային հարաբերությունների վարչության պետ</t>
  </si>
  <si>
    <t>Հասմիկ Սաֆարյան,
ՀՀ առողջապահության նախարարության միջազգային հարաբերությունների բաժնի  պետ</t>
  </si>
  <si>
    <t>Գրիգոր Մինասյան,
ՀՀ արդարադատության նախարար</t>
  </si>
  <si>
    <t>Արտաշես Սուչյան,
ՀՀ արդարադատության նախարարության վերահսկողության վարչության պետի տեղակալ</t>
  </si>
  <si>
    <t>Էլինա Գեղամյան,
ՀՀ արդարադատության նախարարության խորհրդական</t>
  </si>
  <si>
    <t>Տաթևիկ Խաչատրյան,
ՀՀ արդարադատության նախարարության հակակոռուպցիոն քաղաքականության մշակման և մոնիթորինգի վարչության գլխավոր մասնագետ</t>
  </si>
  <si>
    <t>Հասմիկ Տիգրանյան,
ՀՀ արդարադատության նախարարության հակակոռուպցիոն քաղաքականության մշակման և մոնիթորինգի վարչության բաժնի պետ</t>
  </si>
  <si>
    <t>Գևորգ Ղուկասյան,
ՀՀ արդարադատության նախարարության միջազգային իրավական համագործակցության վարչության փորձագետ</t>
  </si>
  <si>
    <t>Վահան Քերոբյան,
ՀՀ էկոնոմիկայի նախարար</t>
  </si>
  <si>
    <t>Նարեկ Տերյան,
ՀՀ էկոնոմիկայի նախարարի տեղակալ</t>
  </si>
  <si>
    <t xml:space="preserve">Արմեն Այվազյան,
ՀՀ էկոնոմիկայի նախարարության միջազգային համագործակցության վարչության պետ </t>
  </si>
  <si>
    <t xml:space="preserve">Արմինե Իսրաելյան,
ՀՀ էկոնոմիկայի նախարարության միջազգային
համագործակցության վարչության երկկողմ և բազմակողմ համագործակցության բաժնի պետ </t>
  </si>
  <si>
    <t>Արա Սմբատյան,
ՀՀ էկոնոմիկայի նախարարության մտավոր սեփականության գրասենյակի հեղինակային և հարակից իրավուքների բաժնի գլխավոր մասնագետ</t>
  </si>
  <si>
    <t>Արմեն Եգանյան,
ՀՀ էկոնոմիկայի նախարարության արդյունաբերության քաղաքականության  վարչության պետ</t>
  </si>
  <si>
    <t>Արմենուհի Շահինյան,
ՀՀ Էկոնոմիկայի նախարարության մտավոր սեփականության գրասենյակիպետական գրանցամատյանների բաժնի գլխավոր մասնագետ</t>
  </si>
  <si>
    <t xml:space="preserve">Էմմա Մովսիսյան,
ՀՀ Էկոնոմիկայի նախարարության առևտրի և ինտեգրացիայի վարչության պետ </t>
  </si>
  <si>
    <t>Արմեն Այվազյան,
ՀՀ էկոնոմիկայի նախարարության միջազգային համագործակցության վարչության պետ</t>
  </si>
  <si>
    <t>Գայանե Աթոյան,
ՀՀ Էկոնոմիկայի նախարարության ֆինանսական և հաշվապահական հաշվառման վարչության պետ Գայանե Աթոյանին</t>
  </si>
  <si>
    <t>Արևիկ Մարգարյան,
ՀՀ Էկոնոմիկայի նախարարության Ռազմավարական ոլորտների վարչության պետ</t>
  </si>
  <si>
    <t>Իռա Փանոսյան,
ՀՀ Էկոնոմիկայի նախարարության Գյուղատնտեսական ծրագրերի նախագծման վարչության պետ</t>
  </si>
  <si>
    <t>Լիլիթ Հակոբյան,
ՀՀ Էկոնոմիկայի նախարարության Ձեռներեցության վարչության պետ</t>
  </si>
  <si>
    <t>Հասմիկ Սարգսյան,
ՀՀ  Էկոնոմիկայի նախարարության առևտրի և ինտեգրացիայի վարչության առևտրի կարգավորումների բաժնի պետ</t>
  </si>
  <si>
    <t>Գագիկ Քոչարյան,
ՀՀ  Էկոնոմիկայի նախարարության  խորհրդական</t>
  </si>
  <si>
    <t>Արման Խոջոյան,
ՀՀ Էկոնոմիկայի նախարարի տեղակալ</t>
  </si>
  <si>
    <t xml:space="preserve">Գևորգ Ղազարյան,
ՀՀ էկոնոմիկայի նախարարության ագրովերամշակման վարչության պետ </t>
  </si>
  <si>
    <t>Ռաֆայել Գևորգյան,
ՀՀ էկոնոմիկայի նախարարի տեղակալ</t>
  </si>
  <si>
    <t>Սուսաննա Հակոբյան,
Զբոսաշրջության կեմիտեի առաջին տեղակալ</t>
  </si>
  <si>
    <t>Ֆլորա Աթոյան,
Զբոսաշրջության կեմիտեի  մարքեթինգի և խթանման խորհրդական</t>
  </si>
  <si>
    <t>Սիսիան Պօղոսեան,
Զբոսաջրջության կոմիտեի նախագահ</t>
  </si>
  <si>
    <t xml:space="preserve">Տիգրան Գաբրիելյան,
ՀՀ շրջակա միջավայրի նախարարի տեղակալ </t>
  </si>
  <si>
    <t>Արթուր Մարտիրոսյան,
ՀՀ կրթության,գիտության, մշակույթի և սպորտի նախարարի տեղակալ</t>
  </si>
  <si>
    <t>Ժաննա Անդրեասյան,
ՀՀ կրթության,գիտության, մշակույթի և սպորտի նախարար</t>
  </si>
  <si>
    <t>Արաքսիա Սվաջյան,
ՀՀ կրթության,գիտության, մշակույթի և սպորտի նախարար տեղակալ</t>
  </si>
  <si>
    <t>Աստղիկ Մարաբյան,
ՀՀ կրթության,գիտության, մշակույթի և սպորտի նախարարության մշակութային ժառանգության և ժողովրդական արհեստների վարչության պետ</t>
  </si>
  <si>
    <t>Կարեն Գիլոյան,
ՀՀ կրթության,գիտության, մշակույթի և սպորտի նախարարի տեղակալ</t>
  </si>
  <si>
    <t xml:space="preserve">Սվետլանա Սահակյան,
ՀՀ կրթության,գիտության, մշակույթի և սպորտի նախարարության ժամանակակից արվեստի վարչության պետ </t>
  </si>
  <si>
    <t>Լուսինե Սարգսյան,
ՀՀ կրթության,գիտության, մշակույթի և սպորտի նախարարության ժամանակակից արվեստի վարչության գլխավոր մասնագետ</t>
  </si>
  <si>
    <t>Արկադի Պապոյան,
ՀՀ կրթության,գիտության, մշակույթի և սպորտի նախարարության արտաքին կապերի և սփյուռքի վարչության պետ</t>
  </si>
  <si>
    <t xml:space="preserve">Վերոնիկա Խորասանյան,
ՀՀ կրթության,գիտության, մշակույթի և սպորտի նախարարության երիտասարդական քաղաքականության, լրացուցիչ և շարունակական կրթության գլխավոր մասնագետ </t>
  </si>
  <si>
    <t>Զառա Ասլանյան,
ՀՀ կրթության,գիտության, մշակույթի և սպորտի նախարարության երիտասարդական քաղաքականության, լրացուցիչ և շարունակական կրթության վարչության պետ</t>
  </si>
  <si>
    <t>Տաթևիկ Ստեփանյան,
ՀՀ աշխատանքի և սոցիալական հարցերի նախարարի տեղակալ</t>
  </si>
  <si>
    <t>Նարեկ Մկրտչյան,
ՀՀ աշխատանքի և սոցիալական հարցերի նախարար</t>
  </si>
  <si>
    <t>Ռուբեն  Սարգսյան,
ՀՀ աշխատանքի և սոցիալական հարցերի նախարարի տեղակալ</t>
  </si>
  <si>
    <t>Էդուարդ Պետրոսյան,
ՀՀ աշխատանքի և սոցիալական հարցերի նախարարություն միասնական սոցիալական ծառայության պետ</t>
  </si>
  <si>
    <t>Դավիթ Սահակյան,
ՀՀ բարձր տեխնոլոգիական արդյունաբերության նախարարության նախարարի տեղակալ</t>
  </si>
  <si>
    <t>Ռոբերտ Խաչատրյան,
ՀՀ բարձր տեխնոլոգիական արդյունաբերության նախարար</t>
  </si>
  <si>
    <t xml:space="preserve">Արմեն Գևորգյան,
ՀՀ ֆինանսների նախարարի խորհրդական </t>
  </si>
  <si>
    <t>Ավագ Ավանեսյան,
ՀՀ ֆինանսների նախարարի տեղակալ</t>
  </si>
  <si>
    <t xml:space="preserve">Միլենա Հովհաննիսյան,
ՀՀ ֆինանսների նախարարության միջազգային համագործակցության վարչության Եվրասիական տնտեսական միության և Եվրասիական տնտեսական միության անդամ պետություններ հետ համագործակցության բաժնի պետ </t>
  </si>
  <si>
    <t>Վահե Հովհաննիսյան,
ՀՀ ֆինանսների նախարար</t>
  </si>
  <si>
    <t xml:space="preserve">Հարություն Մովսիսյան,
ՀՀ ֆինանսների նախարարի խորհրդական   </t>
  </si>
  <si>
    <t xml:space="preserve">Էդուարդ Հակոբյան,
ՀՀ ֆինանսների նախարարի տեղակալ </t>
  </si>
  <si>
    <t>Արգամ Արամյան,
ՀՀ ֆինանսների նախարարության միջազգային համագործակցության վարչության պետ</t>
  </si>
  <si>
    <t>Սուրեն Մինասյան,
ՀՀ ֆինանսների նախարարության միջազգային համագործակցության վարչության օտարերկրյա պետությունների և միջազգակին կազմակերպությունների հետ համագործակցության համակարգման բաժնի գլխավոր մասնագետ</t>
  </si>
  <si>
    <t xml:space="preserve">Վահե Հովհաննիսյան,
ՀՀ ֆինանսների նախարար </t>
  </si>
  <si>
    <t>Թամարա Ղալայան,
ՀՀ ֆինանսների նախարարության միջազգային համագործակցության վարչության օտարերկրյա պետությունների և միջազգակին կազմակերպությունների հետ համագործակցության համակարգման բաժնի պետ</t>
  </si>
  <si>
    <t>Արթուր Համբարձումյան,
ՀՀ ֆինանսների նախարարության պետական պարտքի կառավարման վարչության ռազմավարության և ռիսկերի կառավարման բաժնի պետ</t>
  </si>
  <si>
    <t>4</t>
  </si>
  <si>
    <t>7</t>
  </si>
  <si>
    <t>9</t>
  </si>
  <si>
    <t>Արմեն Ղուլարյան,
ՀՀ քաղաքաշինության կոմիտեի նախագահ</t>
  </si>
  <si>
    <t>23.3</t>
  </si>
  <si>
    <t>26․06․2023թ 
N 686-Ա</t>
  </si>
  <si>
    <t>Անժելիկա Ստեփանյան,
ՀՀ ֆինանսների նախարարության պետական պարտքի կառավարման վարչության ռազմավարության և ռիսկերի կառավարման բաժնի գլխավոր մասնագետ</t>
  </si>
  <si>
    <t>Կարեն Ալավերդյան,
ՀՀ ֆինանսների նախարարության հաշվապահական հաշվառման և աուդիտորական գործունեության կարգավորման, հաշվետվությունների մշտադիտարկման վարչության պետ</t>
  </si>
  <si>
    <t>Անի Սարգսյան,
ՀՀ ֆինանսների նախարարության միջազգային համագործակցության վարչության օտարերկրյան պետությունների և միջազգային կազմակերպությունների հետ համագործակցության համակարգման բաժնի ավագ մասնագետ</t>
  </si>
  <si>
    <t>Էդուարդ Հակոբյան,
ՀՀ ֆինանսների նախարարի տեղակալ</t>
  </si>
  <si>
    <t>Արման Պողոսյան,
ՀՀ ֆինանսների նախարարի տեղակալ</t>
  </si>
  <si>
    <t>Հայկ Հարությունյան,
ՀՀ ֆինանսների նախարարության իրավաբանական վարչության պետ</t>
  </si>
  <si>
    <t>Կարեն Սարգսյան,
ՀՀ ֆինանսների նախարարության գլխավոր քարտուղար</t>
  </si>
  <si>
    <t>Օրի Ալավերդյան,
ՀՀ ֆինանսների նախարարության եկամուտների քաղաքականության և վարչարարության մեթոդաբանության վարչության պետ</t>
  </si>
  <si>
    <t>Գարեգին Բաղրամյան,
Հանրային ծառայությունները կարգավորող հանձնաժողովի նախագահ</t>
  </si>
  <si>
    <t>Արմեն Սմբատյան,
հանձնաժողովի քարտուղար</t>
  </si>
  <si>
    <t>Գեղամ Գևորգյան,
Մրցակցության պաշտպանության հանձնաժողովի նախագահ</t>
  </si>
  <si>
    <t>Սաթիկ Ղիմոյան,
Մրցակցության պաշտպանության հանձնաժողովի իրավաբանական վարչության բաժնի պետ</t>
  </si>
  <si>
    <t>Միխայիլ Մոշչենոկ,
Մրցակցության պաշտպանության հանձնաժողովի նախագահ</t>
  </si>
  <si>
    <t>Սուրեն Թովմասյան,
ՀՀ կադաստրի կոմիտեի նախագահ</t>
  </si>
  <si>
    <t>Արամ Գուգարաց,
ՀՀ կադաստրի կոմիտեի նախագահի տեղակալ</t>
  </si>
  <si>
    <t>Կիմա Վաղարշյան,
ՀՀ կադաստրի կոմիտեի արտաքին կապերի վարչության գլխավոր մասնագետ</t>
  </si>
  <si>
    <t>Սարգիս Արամյան,
ՀՀ կադաստրի կոմիտեի անշարժ գույքի գրանցման միասնական ստորաբաժանման ղեկավար</t>
  </si>
  <si>
    <t>Ռուստամ Բադասյան,
ՀՀ պետական եկամուտների  կոմիտեի նախագահ</t>
  </si>
  <si>
    <t>Վարդան Մաթևոսյան,
ՀՀ պետական եկամուտների մաքսային վիճակագրության և եկամուտների հաշվառման վարչության պետի տեղակալ</t>
  </si>
  <si>
    <t>Վահան Սահակյան,
ՀՀ պետական եկամուտների մաքսային վիճակագրության և եկամուտների հաշվառման վարչության գլխավոր մաքսային տեսուչ</t>
  </si>
  <si>
    <t>Ներսես Զեյնալյան,
ՀՀ պետական եկամուտների կեմիտեի միջազգային համագործակցության վարչության պետ</t>
  </si>
  <si>
    <t>Ծովինար Սողոմոնյան,
ՀՀ պետական եկամուտների  կոմիտեի նախագահի տեղակալ</t>
  </si>
  <si>
    <t>Գարիկ Մինասյան,
ՀՀ պետական եկամուտների  կոմիտե վարչության պետ</t>
  </si>
  <si>
    <t>Սաշա Փիլոյան,
ՀՀ պետական եկամուտների  կոմիտե բաժնի  պետ</t>
  </si>
  <si>
    <t>Մհեր Մարտիրոսյան,
ՀՀ պետական եկամուտների մաքսային հսկողության վարչության պետի տեղակալ</t>
  </si>
  <si>
    <t>Արտակ Գալստյան,
ՀՀ պետական եկամուտների  կոմիտե բաժնի պետ</t>
  </si>
  <si>
    <t>Նելլի Ալեքսանյան,
ՀՀ պետական եկամուտների  կոմիտե նախագահի օգնական</t>
  </si>
  <si>
    <t>Գոհար Մինասյան,
ՀՀ պետական եկամուտների  կոմիտեի մաքսային տեսուչ</t>
  </si>
  <si>
    <t>Լիլիթ Բադիրյան,
ՀՀ պետական եկամուտների  կոմիտեի մաքսային տեսուչ - իրավաբան</t>
  </si>
  <si>
    <t>Տիգրան Գաբրիելյան,
ՀՀ պետական եկամուտների  կոմիտե մաքսային հսկողության պետի տեղակալ</t>
  </si>
  <si>
    <t>Արամ Սայամյան,
ՀՀ պետական եկամուտների  կոմիտե մաքսային տեսուչ</t>
  </si>
  <si>
    <t>Յուրիկ Իսկանդրյան,
ՀՀ ՏԿԵՆ քաղաքացիական ավիացիայի կոմիտեի օդային փոխադրումների սերտիֆիկացման վարչության պետի տեղակալ</t>
  </si>
  <si>
    <t>Սիմոն Ասատրյան,
ՀՀ ՏԿԵՆ քաղաքացիական ավիացիայի կոմիտեի նախագահի տեղակալ</t>
  </si>
  <si>
    <t>Միհրան Խաչատրյան,
ՀՀ ՏԿԵՆ քաղաքացիական ավիացիայի կոմիտեի նախագահ</t>
  </si>
  <si>
    <t>Արմեն Ղազարյան,
ՀՀ ՏԿԵՆ միգրացիոն ծառայության պետ</t>
  </si>
  <si>
    <t>Ժիրայր Մխիթարյան,
ՀՀ հաշվեքննիչ պալատի մեթոդաբանության, վերլուծության և միջազգային կապերի վարչության պետի տեղակալ</t>
  </si>
  <si>
    <t>Ատոմ Ջանջուղազյան,
ՀՀ հաշվեքննիչ պալատի նախագահ</t>
  </si>
  <si>
    <t>Կարեն Առուստամյան,
ՀՀ հաշվեքննիչ պալատի անդամ</t>
  </si>
  <si>
    <t>Խաչիկ Փափազյան,
ՀՀ հաշվեքննիչ պալատի յոթերորդ վարչության պետ</t>
  </si>
  <si>
    <t>Զորայր Կարապետյան,
ՀՀ հաշվեքննիչ պալատի  վերլուծության և կապերի վարչության պետ</t>
  </si>
  <si>
    <t>Էդուարդ Սուքիասյան,
ՀՀ հաշվեքննիչ պալատի մեթոդաբանության, վերլուծության և միջազգային կապերի վարչության գլխավոր մասնագետ</t>
  </si>
  <si>
    <t>Վահե Ազարյան,
ՀՀ հաշվեքննիչ պալատի մեթոդաբանության, վերլուծության և միջազգային կապերի վարչության գլխավոր մասնագետ</t>
  </si>
  <si>
    <t>Նունե Պետրոսյան,
ՀՀ քաղաքաշինության կոմիտեի նախագահի տեղակալ</t>
  </si>
  <si>
    <t>Վլադիմիր Կիրակոսյան,
ՀՀ շրջակա միջավայրի նախարարության անտառային կոմիտեի նախագահ</t>
  </si>
  <si>
    <t>Կարեն Սարգսյան,
ՀՀ Գեղարքունիքի մարզպետ</t>
  </si>
  <si>
    <t>Արարատ Գրիգորյան,
ՀՀ Վայոց ձորի մարզպետ</t>
  </si>
  <si>
    <t xml:space="preserve">28. ՀՀ վիճակագրական կոմիտե </t>
  </si>
  <si>
    <t>Գարիկ Պետրոսյան,
ՀՀ ֆինանսների նախարարության մակրոտնտեսական քաղաքականության վարչության պետ</t>
  </si>
  <si>
    <t>Արշալույս Հարությունյան,
ՀՀ ֆինանսների նախարարության մակրոտնտեսական քաղաքականության վարչության արտաքին հատվածի կանխատեսումների և վերլուծությունների բաժնի պետ</t>
  </si>
  <si>
    <t>Սերգեյ Շահնազարյան,
ՀՀ ֆինանսների նախարարության գնումների քաղաքականության վարչության պետ</t>
  </si>
  <si>
    <t>Անի Բալյան,
ՀՀ ֆինանսների նախարարության ֆիսկալ ռիսկերի կառավարման վարչության առանձին գործառույթներ համակարգող խորհրդական</t>
  </si>
  <si>
    <t>Անահիտ Առաքելյան,
ՀՀ ֆինանսների նախարարության բյուջետային գործընթացի համակարգման վարչության հանրային իշխանության առանձին մարմինների գծով բյուջետային ծրագրավորման բաժնի գլխավոր մասնագետ</t>
  </si>
  <si>
    <t>Ալվինա Ղարսյան,
ՀՀ ֆինանսների նախարարության հաշվապահական հաշվառման և աուդիտորական գործունեության կարգավորման, հաշվետվությունների մշտադիտարկման վարչության պետական ոչ առևտրային կազմակերպությունների հաշվետվությունների մշտադիտարկման բաժնի գլխավոր մասնագետ</t>
  </si>
  <si>
    <t>Արմեն Մինասյան,
ՀՀ ֆինանսների նախարարության եկամուտների քաղաքականության և վարչարարության վարչության եկամուտների քաղաքականության և հարկային վարչարարության մեթոդաբանության բաժնի գլխավոր մասնագետ</t>
  </si>
  <si>
    <t>Աննա Պետրոսյան,
ՀՀ ֆինանսների նախարարության եկամուտների քաղաքականության և վարչարարության վարչության միջազգային հարկային և մաքսային հարաբերությունների բաժնի գլխավոր մասնագետ</t>
  </si>
  <si>
    <t>Էմմա Ղայթանջյան,
ՀՀ ֆինանսների նախարարության բյուջեների կատարման հաշվետվությունների վարչության վերլուծության և ոչ ֆինանսական հաշվետվությունների բաժնի պետ</t>
  </si>
  <si>
    <t>Ռիմա Գրիգորյան,
Հանրային ծառայությունները կարգավորող հանձնաժողովի միջազգային համագործակցության բաժնի գլխավոր մասնագետ</t>
  </si>
  <si>
    <t>Արթուր Սաֆարյան,
Հանրային ծառայությունները կարգավորող հանձնաժողովի գլխավոր քարտուղար</t>
  </si>
  <si>
    <t>Արմեն Հունանյան,
Հանրային ծառայությունները կարգավորող հանձնաժողովի հեռահաղորդակցության վարչության ռեսուրսների կառավարման և տեխնոլոգիական  զարգացման բաժնի պետ</t>
  </si>
  <si>
    <t>Զարուհի Ստեփանյան,
Հանրային ծառայությունները կարգավորող հանձնաժողովի միջազգային համագործակցության բաժնի պետ</t>
  </si>
  <si>
    <t>Սեդա Շահինյան,
Հանրային ծառայությունները կարգավորող հանձնաժողովի անդամ</t>
  </si>
  <si>
    <t>Հռիփսիմե Ղազարյան,
Հանրային ծառայությունները կարգավորող հանձնաժողովի իրավաբանական և լիցենզավորման վարչության պետ</t>
  </si>
  <si>
    <t>Սերգեյ Աղինյան,
Հանրային ծառայությունները կարգավորող հանձնաժողովի անդամ</t>
  </si>
  <si>
    <t>Ալլա Ռուդովսկայա,
Հանրային ծառայությունները կարգավորող հանձնաժողովի տեղեկատվական տեխնոլոգիանների համակարգող</t>
  </si>
  <si>
    <t>Աշոտ Ուլիխանյան,
Հանրային ծառայությունները կարգավորող հանձնաժողովի սակագնային քաղաքականության վարչության պետ</t>
  </si>
  <si>
    <t>Կամո Սարգսյան,
Հանրային ծառայությունները կարգավորող հանձնաժողովի անդամ</t>
  </si>
  <si>
    <t>Մարիամ Մոմջյան,
Հանրային ծառայությունները կարգավորող հանձնաժողովի սակագնային քաղաքականության վարչության սակագնային բաժնի պետ</t>
  </si>
  <si>
    <t>Գևորգ Գևորգյան,
Հանրային ծառայությունները կարգավորող հանձնաժողովի հեռահաղորդակցության վարչության պետ</t>
  </si>
  <si>
    <t>Սամվել Պետրոսյան,
Հանրային ծառայությունները կարգավորող հանձնաժողովի իրավաբանական և լիցենզավորման վարչության լիցենզավորման բաժնի պետ</t>
  </si>
  <si>
    <t>Լուսինե Հովհաննիսյան,
Հանրային ծառայությունները կարգավորող հանձնաժողովի սակագնային քաղաքականության վարչության սակագնային բաժնի գլխավոր մասնագետ</t>
  </si>
  <si>
    <t>Լուսինե Հովակիմյան,
Կենտրոնական ընտրական հանձնաժողովի նախագահի օգնական</t>
  </si>
  <si>
    <t>Տիգրան Բաբիկյան,
Կենտրոնական ընտրական հանձնաժողովի վերահսկիչ-վերստուգիչ ծառայության պետ</t>
  </si>
  <si>
    <t>Վահագն Հովակիմյան,
Կենտրոնական ընտրական հանձնաժողովի նախագահ</t>
  </si>
  <si>
    <t>Ժիրայր Կարապետյան,
Կենտրոնական ընտրական հանձնաժողովի անդամ</t>
  </si>
  <si>
    <t>Աննա Գրիգորյան,
Կենտրոնական ընտրական հանձնաժողովի անդամ</t>
  </si>
  <si>
    <t>Լևոն Պողոսյան,
ՀՀ կադաստրի կոմիտեի ղեկավարի խորհրդական</t>
  </si>
  <si>
    <t>Աշոտ Մուրադյան,
ՀՀ պետական եկամուտների  կոմիտեի նախագահի տեղակալ</t>
  </si>
  <si>
    <t>Արսեն Ղարիբյան,
ՀՀ պետական եկամուտների տեղեկատվական տեխնոլոգիաների վարչության տեղեկատվության փոխանակման և կառավարման բաժնի պետ</t>
  </si>
  <si>
    <t>Անի Սարիբեկյան,
ՀՀ պետական եկամուտների տեղեկատվական տեխնոլոգիաների վարչության նախագծերի իրականացման բաժնի պետ</t>
  </si>
  <si>
    <t>Սենիկ Ներսիսյան,
ՀՀ պետական եկամուտների կոմիտեի մաքսային հսկողության վարչության մաքսային գործառնությունների կազմակերպման և հսկողության բաժնի պետ</t>
  </si>
  <si>
    <t>Արփինե Գրիգորյան,
ՀՀ պետական եկամուտների կոմիտեի միջազգային համագործակցության վարչության գլխավոր տեսուչ</t>
  </si>
  <si>
    <t>Ներսես Զեյնալյան,
ՀՀ պետական եկամուտների կոմիտեի միջազգային համագործակցության վարչության պետ</t>
  </si>
  <si>
    <t>Կարեն Թամազյան,
ՀՀ պետական եկամուտների կոմիտեի միջազգային համագործակցության վարչության պետի տեղակալի ժամանակավոր թափուր պաշտոն զբաղեցնող</t>
  </si>
  <si>
    <t>Սոսե Ստեփանյան,
ՀՀ պետական եկամուտների կոմիտեի խորհրդական</t>
  </si>
  <si>
    <t>Հասմիկ Մինասյան,
ՀՀ պետական եկամուտների կոմիտեի բաժնի պետի տեղակալ</t>
  </si>
  <si>
    <t>Արևիկ Ջանազյան,
ՀՀ պետական եկամուտների կոմիտեի բաժնի ավագ տեսուչ</t>
  </si>
  <si>
    <t>Ֆելիքս Մելքոնյան,
ՀՀ պետական եկամուտների  կոմիտեի բաժնի պետ</t>
  </si>
  <si>
    <t>Աննա Բերակչյան,
ՀՀ պետական եկամուտների  կոմիտեի վարչության պետի տեղակալ</t>
  </si>
  <si>
    <t>Նաիրուհի Ավետիսյան,
ՀՀ պետական եկամուտների  կոմիտեի վարչության  պետի տեղակալ</t>
  </si>
  <si>
    <t>Արթուր Մովսիսյան,
ՀՀ ԿԳՄՍՆ գիտության կոմիտեի նախագահի տեղակալ</t>
  </si>
  <si>
    <t>Լևոն Ֆարմանյան,
ՀՀ ԿԳՄՍՆ գիտության կոմիտեի գլխավոր քարտուղար</t>
  </si>
  <si>
    <t>Մարիաննա Սարգսյան,
ՀՀ ԿԳՄՍՆ գիտության կոմիտեի միջազգային համագործակցության բաժնի պետ</t>
  </si>
  <si>
    <t>Արփինե Առաքելյան,
ՀՀ ԿԳՄՍՆ գիտության կոմիտեի միջազգային համագործակցության բաժնի ավագ մասնագետ</t>
  </si>
  <si>
    <t>Ժենյա Տեր-Վարդանյան,
ՀՀ ՏԿԵՆ քաղաքացիական ավիացիայի կոմիտեի նախագահի օգանական</t>
  </si>
  <si>
    <t>Զաքար Հարությույան,
ՀՀ ՏԿԵՆ քաղաքացիական ավիացիայի կոմիտեի ավիացիոն անվտանգության վարչության պետի տեղակալ</t>
  </si>
  <si>
    <t>Արամ Եղոյան,
ՀՀ ՏԿԵՆ քաղաքացիական ավիացիայի կոմիտեի թռիչքային գործունեության անվտանգության վարչության պետ</t>
  </si>
  <si>
    <t>Ստեփան Փայասլյան,
ՀՀ ՏԿԵՆ քաղաքացիական ավիացիայի կոմիտեի օդային փոխադրումների կարգավորման վարչության պետ</t>
  </si>
  <si>
    <t>Վարդան Ավետիսյան,
ՀՀ ՏԿԵՆ քաղաքացիական ավիացիայի ավիացիոն անվտանգության վարչության ավագ մասնագետ</t>
  </si>
  <si>
    <t>Կարեն Խաչատրյան,
ՀՀ ՏԿԵՆ քաղաքացիական ավիացիայի  ավիացիոն անվտանգության վարչության գլխավոր մասնագետ</t>
  </si>
  <si>
    <t>Վահե Գրիգորյան,
Միջուկային անվտանգության կարգավորման կոմիտեի նախագահի տեղակալ</t>
  </si>
  <si>
    <t>Գոհար Մկրտչյան,
ՀՀ արդարադատության նախարարության հարկադիր կատարումն ապահովող ծառայության իրավաբանական բաժնի պետ</t>
  </si>
  <si>
    <t>Արմեն Դավթյան,
ՀՀ Վայոց ձորի մարզպետի խորհրդական</t>
  </si>
  <si>
    <t>Արսեն Մնացականյան,
ՀՀ գլխավոր հարկադիր կատարող</t>
  </si>
  <si>
    <t>Վասիլ Ասլանյան,
ՀՀ Վայոց ձորի մարզպետարանի առողջապահության և սոցիալական ոլորտի հարցերի վարչության պետ</t>
  </si>
  <si>
    <t>Կարինե Կույումջյան,
ՀՀ վիճակագրական կոմիտեի մարդահամարի և ժողովրդագրության բաժնի պետ</t>
  </si>
  <si>
    <t>Անահիտ Ավետիսյան,
ՀՀ վիճակագրական կոմիտեի արդյունաբերության և էներգետիկայի բաժնի պետ</t>
  </si>
  <si>
    <t>Գեղամ Բադալյան,
ՀՀ ՏԿԵՆ քաղաքացիական ավիացիայի կոմիտեի թռիչքային գործունեության վարչության գլխավոր մասնագետ-տեսուչ</t>
  </si>
  <si>
    <t>Գեղամ Գաբրիելյան,
ՀՀ ՏԿԵՆ քաղաքացիական ավիացիայի կոմիտեի թռիչքային գործունեության վարչության գլխավոր մասնագետ տեսուչ</t>
  </si>
  <si>
    <t>Մաթևոս Պողոսյան,
ՀՀ ՏԿԵՆ քաղաքացիական ավիացիայի կոմիտեի օդանավակայանների սերտիֆիկացման և օդային երթևեկության կազմակերպման վարչության գլխավոր մասնագետ</t>
  </si>
  <si>
    <t>Դիաննա Առաքելյան,
ՀՀ ՏԿԵՆ քաղաքացիական ավիացիայի կոմիտեի օդային փոխադրումների կարգավորման վարչության գլխավոր մասնագետ</t>
  </si>
  <si>
    <t>Աննա Ղանդիլյան,
ՀՀ ՏԿԵՆ քաղաքացիական ավիացիայի կոմիտեի օդանավակայանների սերտիֆիկացման և օդային երթևեկության կազմակերպման վարչության ավագ մասնագետ</t>
  </si>
  <si>
    <t>Կարեն Թովմասյան,
ՀՀ ՏԿԵՆ քաղաքացիական ավիացիայի կոմիտեի թռիչքային պիտանիության վարչության գլխավոր մասնագետ</t>
  </si>
  <si>
    <t>Զարա Հովհաննիսյան,
ՀՀ պետական եկամուտների կոմիտեի անձնակազմի կառավարման վարչության մրցույթների, վերապատրաստաման կազմակերպման և վերլուծության բաժնի պետ</t>
  </si>
  <si>
    <t>Գևորգ Մանթաշյան,
ՀՀ բարձր տեխնոլոգիական արդյունաբերության նախարարի տեղակալ</t>
  </si>
  <si>
    <t>Ավետ Պողոսյան,
ՀՀ բարձր տեխնոլոգիական արդյունաբերության նախարարի տեղակալ</t>
  </si>
  <si>
    <t>Ծովինար Գալստյան,
ՀՀ բարձր տեխնոլոգիական արդյունաբերության նախարարության կապի և փոստի վարչության փոստի բաժնի պետ</t>
  </si>
  <si>
    <t xml:space="preserve">Մարո Նալբանդյան,
ՀՀ բարձր տեխնոլոգիական արդյունաբերության նախարարության շուկայի զարգացման վարչության շուկայի հետազոտության բաժնի գլխավոր մասնագետ </t>
  </si>
  <si>
    <t xml:space="preserve">Սիրանուշ Շահմուրադյան,
ՀՀ բարձր տեխնոլոգիական արդյունաբերության նախարարության շուկայի զարգացման վարչության շուկայի հետազոտության բաժնի գլխավոր մասնագետ </t>
  </si>
  <si>
    <t>Արարատ Սահակյան,
ՀՀ բարձր տեխնոլոգիական արդյունաբերության նախարարության շուկայի զարգացման վարչության շուկայի հետազոտության բաժնի պետ</t>
  </si>
  <si>
    <t>Էլիզ Գևորգյան,
ՀՀ բարձր տեխնոլոգիական արդյունաբերության նախարարության միջազգային համագործակցության վարչության ԵՄ և միջազգային կազմակերպությունների բաժնի պետ</t>
  </si>
  <si>
    <t>Արտակ Մամուլյան,
Ռազմարդյունաբերության կոմիտեի արտադրության, նորոգման և օգտահանման կազմակերպման վարչության պետ</t>
  </si>
  <si>
    <t>Լևոն Ավագյան,
Ռազմարդյունաբերության կոմիտեի որակի վերահսկողության վարչության փորձագետ</t>
  </si>
  <si>
    <t>Ստեփան Ստեփանյան,
Ռազմարդյունաբերության կոմիտեի ռազմարդյունաբերության համալիրի զարգացման վարչության պետ</t>
  </si>
  <si>
    <t>Արման Աթանեսյան,
Ռազմարդյունաբերության կոմիտեի արտադրության, նորոգման և օգտահանման կազմակերպման վարչության գլխավոր մասնագետ</t>
  </si>
  <si>
    <t>Արտակ Բաղդասարյան,
Ռազմարդյունաբերության կոմիտեի  գիտահետազոտական և փորձակոնստրուկտորական աշխատանքների կազմակերպման վարչության պետ</t>
  </si>
  <si>
    <t>Արտյոմ Մեհրաբյան,
Ռազմարդյունաբերության կոմիտեի նախագահ</t>
  </si>
  <si>
    <t>Կարեն Բաթոյան,
Ռազմարդյունաբերության կոմիտեի նախագահի օգնական</t>
  </si>
  <si>
    <t>5</t>
  </si>
  <si>
    <t>10</t>
  </si>
  <si>
    <t>12</t>
  </si>
  <si>
    <t>14</t>
  </si>
  <si>
    <t>16</t>
  </si>
  <si>
    <t>18</t>
  </si>
  <si>
    <t>20</t>
  </si>
  <si>
    <t>Գրիգորի Դավթյան,
ՀՀ պետական եկամուտների կոմիտեի միջազգային համագործակցության վարչության հարկային համագործակցության բաժնի պետ</t>
  </si>
  <si>
    <r>
      <rPr>
        <b/>
        <i/>
        <sz val="10"/>
        <rFont val="GHEA Grapalat"/>
        <family val="3"/>
      </rPr>
      <t xml:space="preserve">այդ թվում՝ </t>
    </r>
    <r>
      <rPr>
        <b/>
        <sz val="12"/>
        <rFont val="GHEA Grapalat"/>
        <family val="3"/>
      </rPr>
      <t>Ռազմարդյունաբերության բնագավառ</t>
    </r>
  </si>
  <si>
    <t>Հաշվետու ժամանակահատվածը</t>
  </si>
  <si>
    <t>Իրավական ակտի ամսաթիվը և համարը</t>
  </si>
  <si>
    <t>Անունը, ազգանունը, զբաղեցրած պաշտոնը</t>
  </si>
  <si>
    <r>
      <t xml:space="preserve">Ճանապարհածախսը՝ </t>
    </r>
    <r>
      <rPr>
        <sz val="12"/>
        <rFont val="GHEA Grapalat"/>
        <family val="3"/>
      </rPr>
      <t>այդ թվում</t>
    </r>
  </si>
  <si>
    <t>Գիշերավարձը 
/օրերի քանակ/</t>
  </si>
  <si>
    <t>Գիշերավարձը</t>
  </si>
  <si>
    <t>Օրապահիկը
 /օրերի քանակ/</t>
  </si>
  <si>
    <t xml:space="preserve">Օրապահիկը
</t>
  </si>
  <si>
    <t>Grand Total</t>
  </si>
  <si>
    <t>01. ՀՀ սննդամթերքի անվտանգության տեսչական մարմին</t>
  </si>
  <si>
    <t xml:space="preserve">02. ՀՀ դատախազություն </t>
  </si>
  <si>
    <t xml:space="preserve">03. ՀՀ տարածքային կառավարման և ենթակառուցվածքների նախարարություն </t>
  </si>
  <si>
    <t>04. ՀՀ առողջապահության նախարարություն</t>
  </si>
  <si>
    <t xml:space="preserve">05. ՀՀ արդարադատության նախարարություն </t>
  </si>
  <si>
    <t xml:space="preserve">06. ՀՀ էկոնոմիկայի նախարարություն </t>
  </si>
  <si>
    <t>06.1 Զբոսաշրջության զարգացման ծրագիր</t>
  </si>
  <si>
    <t xml:space="preserve">07. ՀՀ շրջակա միջավայրի նախարարություն </t>
  </si>
  <si>
    <t>08. ՀՀ կրթության,գիտության, մշակույթի և սպորտի նախարարություն</t>
  </si>
  <si>
    <t xml:space="preserve">09. ՀՀ աշխատանքի և սոցիալական հարցերի նախարարություն </t>
  </si>
  <si>
    <t>Թուրքմենստան (Արկադաղ)</t>
  </si>
  <si>
    <t>Մարիամ Երիցյան,
ՀՀ վիճակագրական կոմիտեի   գների վիճակագրության և միջազգային համադրումների  բաժնի պետ</t>
  </si>
  <si>
    <t>Ալինա Գրիգորյան,
ՀՀ վիճակագրական կոմիտեի  սոցիալական ոլորտի վիճակագրության բաժնի պետ</t>
  </si>
  <si>
    <t>Նաիրա Մանդալյան,
ՀՀ վիճակագրական կոմիտեի բնապահպանության վիճակագրության բաժնի ավագ մասնագետ</t>
  </si>
  <si>
    <t>Անահիտ Սաֆյան,
ՀՀ վիճակագրական կոմիտեի  խորհրդի անդամ</t>
  </si>
  <si>
    <t>Զարուհի Ավետիսյան,
ՀՀ վիճակագրական կոմիտեի գների վիճակագրության և միջազգային համադրումների ավագ մասնագետ</t>
  </si>
  <si>
    <t>Գայանե Պետրոսյան,
ՀՀ վիճակագրական կոմիտեի գների վիճակագրության և միջազգային համադրումների ավագ մասնագետ</t>
  </si>
  <si>
    <t>Լուսինե Քալանթարյան,
ՀՀ վիճակագրական կոմիտեի աշխատանքի վիճակագրության բաժնի պետ</t>
  </si>
  <si>
    <t>Ալինա Գրիգորյան,
ՀՀ վիճակագրական կոմիտեի սոցիալական ոլորտի վիճակագրության բաժնի պետ</t>
  </si>
  <si>
    <t>Մարիամ Երիցյան,
ՀՀ վիճակագրական կոմիտեի  գների վիճակագրության և միջազգային համադրումների  բաժնի պետ</t>
  </si>
  <si>
    <t>Անահիտ Սաֆյան,
ՀՀ վիճակագրական կոմիտեի խորհրդի անդամ</t>
  </si>
  <si>
    <t>Գագիկ Գևորգյան,
ՀՀ վիճակագրական կոմիտեի  խորհրդի անդամ, վիճակագրական կոմիտեի նախագահի տեղակալ</t>
  </si>
  <si>
    <t>Գայանե Պետրոսյան,
ՀՀ վիճակագրական կոմիտեի  գների վիճակագրության և միջազգային համադրումների ավագ մասնագետ</t>
  </si>
  <si>
    <t>Զարուհի Ավետիսյան,
ՀՀ վիճակագրական կոմիտեի  գների վիճակագրության և միջազգային համադրումների ավագ մասնագետ</t>
  </si>
  <si>
    <t>Գագիկ Գևորգյան,
ՀՀ վիճակագրական կոմիտեի խորհրդի անդամ, վիճակագրական կոմիտեի նախագահի տեղակալ</t>
  </si>
  <si>
    <r>
      <t xml:space="preserve">Ճանապարհածախսը՝ 
</t>
    </r>
    <r>
      <rPr>
        <sz val="12"/>
        <rFont val="GHEA Grapalat"/>
        <family val="3"/>
      </rPr>
      <t>այդ թվում</t>
    </r>
  </si>
  <si>
    <t>Sum of Օրապահիկը
 /օրերի քանակ/</t>
  </si>
  <si>
    <t>Գործուղման միջին տևողությունը ըստ գործուղված անձի</t>
  </si>
  <si>
    <t>Average of Գործուղման միջին տևողությունը ըստ գործուղված անձի</t>
  </si>
  <si>
    <t>Գործուղման միջին ծախսը մեկ օրվա համար ըստ գործուղված անձի՝ գործուղումների քանակի</t>
  </si>
  <si>
    <t>Average of Գործուղման միջին ծախսը մեկ օրվա համար ըստ գործուղված անձի՝ գործուղումների քանակի</t>
  </si>
  <si>
    <t>Անունը, ազգանունը, 
զբաղեցրած պաշտոնը</t>
  </si>
  <si>
    <t>Sum of Ճանապարհածախսը՝ այդ թվում</t>
  </si>
  <si>
    <t>Sum of Էկոնոմ դաս</t>
  </si>
  <si>
    <t>Sum of Բիզնես դաս</t>
  </si>
  <si>
    <t>Sum of Գիշերավարձը</t>
  </si>
  <si>
    <t xml:space="preserve">Sum of Օրապահիկը
</t>
  </si>
  <si>
    <t>Sum of 
Այլ ծախսեր</t>
  </si>
  <si>
    <t>Ընդամենը ծախսեր</t>
  </si>
  <si>
    <t>Sum of 
Ընդամենը ծախսեր</t>
  </si>
  <si>
    <t>Գործուղման միջին ծախսը մեկ օրվա համար ըստ գործուղված անձի՝ գործուղումների օրերի</t>
  </si>
  <si>
    <t>Sum of Գիշերավարձը 
/օրերի քանակ/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</si>
</sst>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_);_(* \(#,##0.00\);_(* &quot;-&quot;?_);_(@_)"/>
    <numFmt numFmtId="167" formatCode="0.0"/>
    <numFmt numFmtId="168" formatCode="#,##0.0"/>
    <numFmt numFmtId="169" formatCode="dd\.mm\.yy;@"/>
    <numFmt numFmtId="170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3"/>
      <name val="GHEA Grapalat"/>
      <family val="3"/>
    </font>
    <font>
      <b/>
      <sz val="16"/>
      <name val="GHEA Grapalat"/>
      <family val="3"/>
    </font>
    <font>
      <sz val="13"/>
      <name val="GHEA Grapalat"/>
      <family val="3"/>
    </font>
    <font>
      <b/>
      <sz val="7.5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sz val="12"/>
      <name val="Calibri"/>
      <family val="2"/>
      <scheme val="minor"/>
    </font>
    <font>
      <b/>
      <sz val="7.5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i/>
      <sz val="11"/>
      <name val="GHEA Grapalat"/>
      <family val="3"/>
    </font>
    <font>
      <sz val="8"/>
      <name val="Calibri"/>
      <family val="2"/>
      <scheme val="minor"/>
    </font>
    <font>
      <b/>
      <sz val="11"/>
      <name val="GHEA Grapalat"/>
      <family val="3"/>
    </font>
    <font>
      <b/>
      <i/>
      <sz val="10"/>
      <name val="GHEA Grapalat"/>
      <family val="3"/>
    </font>
    <font>
      <sz val="11"/>
      <color theme="1"/>
      <name val="GHEA Grapal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43" fontId="20" fillId="0" borderId="0" applyFont="0" applyFill="0" applyBorder="0" applyAlignment="0" applyProtection="0"/>
  </cellStyleXfs>
  <cellXfs count="1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vertical="top" wrapText="1"/>
    </xf>
    <xf numFmtId="165" fontId="7" fillId="0" borderId="2" xfId="0" applyNumberFormat="1" applyFont="1" applyBorder="1" applyAlignment="1">
      <alignment vertical="center" wrapText="1"/>
    </xf>
    <xf numFmtId="166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66" fontId="7" fillId="0" borderId="0" xfId="0" applyNumberFormat="1" applyFont="1" applyAlignment="1">
      <alignment horizontal="center" vertical="center" wrapText="1"/>
    </xf>
    <xf numFmtId="43" fontId="7" fillId="0" borderId="0" xfId="0" applyNumberFormat="1" applyFont="1"/>
    <xf numFmtId="0" fontId="8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7" fillId="0" borderId="2" xfId="0" applyNumberFormat="1" applyFont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0" borderId="9" xfId="0" applyFont="1" applyBorder="1" applyAlignment="1">
      <alignment wrapText="1"/>
    </xf>
    <xf numFmtId="167" fontId="7" fillId="0" borderId="0" xfId="0" applyNumberFormat="1" applyFont="1"/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8" fontId="7" fillId="0" borderId="9" xfId="0" applyNumberFormat="1" applyFont="1" applyBorder="1"/>
    <xf numFmtId="168" fontId="8" fillId="0" borderId="6" xfId="0" applyNumberFormat="1" applyFont="1" applyBorder="1"/>
    <xf numFmtId="0" fontId="8" fillId="0" borderId="0" xfId="0" applyFont="1"/>
    <xf numFmtId="1" fontId="8" fillId="0" borderId="6" xfId="0" applyNumberFormat="1" applyFont="1" applyBorder="1"/>
    <xf numFmtId="1" fontId="8" fillId="0" borderId="13" xfId="0" applyNumberFormat="1" applyFont="1" applyBorder="1"/>
    <xf numFmtId="168" fontId="8" fillId="0" borderId="5" xfId="0" applyNumberFormat="1" applyFont="1" applyBorder="1"/>
    <xf numFmtId="168" fontId="8" fillId="0" borderId="7" xfId="0" applyNumberFormat="1" applyFont="1" applyBorder="1"/>
    <xf numFmtId="0" fontId="7" fillId="0" borderId="14" xfId="0" applyFont="1" applyBorder="1" applyAlignment="1">
      <alignment wrapText="1"/>
    </xf>
    <xf numFmtId="168" fontId="7" fillId="0" borderId="14" xfId="0" applyNumberFormat="1" applyFont="1" applyBorder="1"/>
    <xf numFmtId="168" fontId="7" fillId="0" borderId="15" xfId="0" applyNumberFormat="1" applyFont="1" applyBorder="1"/>
    <xf numFmtId="0" fontId="8" fillId="0" borderId="16" xfId="0" applyFont="1" applyBorder="1" applyAlignment="1">
      <alignment wrapText="1"/>
    </xf>
    <xf numFmtId="168" fontId="7" fillId="0" borderId="17" xfId="0" applyNumberFormat="1" applyFont="1" applyBorder="1"/>
    <xf numFmtId="0" fontId="7" fillId="0" borderId="11" xfId="0" applyFont="1" applyBorder="1" applyAlignment="1">
      <alignment wrapText="1"/>
    </xf>
    <xf numFmtId="168" fontId="7" fillId="0" borderId="11" xfId="0" applyNumberFormat="1" applyFont="1" applyBorder="1"/>
    <xf numFmtId="168" fontId="7" fillId="0" borderId="12" xfId="0" applyNumberFormat="1" applyFont="1" applyBorder="1"/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/>
    <xf numFmtId="49" fontId="10" fillId="0" borderId="0" xfId="0" applyNumberFormat="1" applyFont="1"/>
    <xf numFmtId="0" fontId="10" fillId="0" borderId="0" xfId="0" applyFont="1" applyAlignment="1">
      <alignment horizontal="center" vertical="center"/>
    </xf>
    <xf numFmtId="169" fontId="10" fillId="0" borderId="0" xfId="0" applyNumberFormat="1" applyFont="1"/>
    <xf numFmtId="164" fontId="10" fillId="0" borderId="0" xfId="0" applyNumberFormat="1" applyFont="1"/>
    <xf numFmtId="164" fontId="14" fillId="0" borderId="0" xfId="0" applyNumberFormat="1" applyFont="1"/>
    <xf numFmtId="0" fontId="12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169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9" fontId="3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/>
    <xf numFmtId="49" fontId="1" fillId="0" borderId="0" xfId="0" applyNumberFormat="1" applyFont="1"/>
    <xf numFmtId="169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10" fillId="0" borderId="0" xfId="0" applyNumberFormat="1" applyFont="1"/>
    <xf numFmtId="1" fontId="4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1" fillId="0" borderId="0" xfId="0" applyNumberFormat="1" applyFont="1"/>
    <xf numFmtId="1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/>
    <xf numFmtId="170" fontId="3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164" fontId="3" fillId="0" borderId="1" xfId="2" applyNumberFormat="1" applyFont="1" applyFill="1" applyBorder="1" applyAlignment="1">
      <alignment horizontal="center"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167" fontId="1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0" applyNumberFormat="1" applyFont="1" applyAlignment="1"/>
    <xf numFmtId="3" fontId="5" fillId="0" borderId="0" xfId="0" applyNumberFormat="1" applyFont="1" applyAlignment="1">
      <alignment vertical="center" wrapText="1"/>
    </xf>
    <xf numFmtId="3" fontId="7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3" fontId="26" fillId="0" borderId="1" xfId="0" applyNumberFormat="1" applyFont="1" applyBorder="1"/>
    <xf numFmtId="168" fontId="26" fillId="0" borderId="1" xfId="0" applyNumberFormat="1" applyFont="1" applyBorder="1"/>
    <xf numFmtId="0" fontId="26" fillId="0" borderId="1" xfId="0" pivotButton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168" fontId="26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top" wrapText="1"/>
    </xf>
    <xf numFmtId="165" fontId="7" fillId="0" borderId="4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344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alignment wrapText="0" readingOrder="0"/>
    </dxf>
    <dxf>
      <alignment wrapText="1" readingOrder="0"/>
    </dxf>
    <dxf>
      <alignment wrapText="0" readingOrder="0"/>
    </dxf>
    <dxf>
      <numFmt numFmtId="168" formatCode="#,##0.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vertical="center" wrapText="1" readingOrder="0"/>
    </dxf>
    <dxf>
      <numFmt numFmtId="3" formatCode="#,##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numFmt numFmtId="3" formatCode="#,##0"/>
      <alignment horizontal="center"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vertical="center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horizontal="center" vertical="center" readingOrder="0"/>
    </dxf>
    <dxf>
      <alignment horizontal="center" vertical="center" wrapText="1" readingOrder="0"/>
    </dxf>
    <dxf>
      <numFmt numFmtId="3" formatCode="#,##0"/>
    </dxf>
    <dxf>
      <alignment horizontal="center" vertical="center" wrapText="1" readingOrder="0"/>
    </dxf>
    <dxf>
      <numFmt numFmtId="3" formatCode="#,##0"/>
    </dxf>
    <dxf>
      <numFmt numFmtId="3" formatCode="#,##0"/>
    </dxf>
    <dxf>
      <alignment horizontal="center" vertical="center" wrapText="1" readingOrder="0"/>
    </dxf>
    <dxf>
      <numFmt numFmtId="3" formatCode="#,##0"/>
    </dxf>
    <dxf>
      <alignment horizontal="center" vertical="center" wrapText="1" readingOrder="0"/>
    </dxf>
    <dxf>
      <alignment horizontal="center" vertical="center" readingOrder="0"/>
    </dxf>
    <dxf>
      <alignment wrapText="1" readingOrder="0"/>
    </dxf>
    <dxf>
      <alignment wrapText="0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  <alignment horizontal="center" vertical="center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center"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8" formatCode="#,##0.0"/>
    </dxf>
    <dxf>
      <alignment wrapText="0" readingOrder="0"/>
    </dxf>
    <dxf>
      <alignment wrapText="1" readingOrder="0"/>
    </dxf>
    <dxf>
      <alignment wrapText="0" readingOrder="0"/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font>
        <name val="GHEA Grapalat"/>
        <scheme val="none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ykanush Mkrtchyan" refreshedDate="45147.508171296293" createdVersion="6" refreshedVersion="6" minRefreshableVersion="3" recordCount="309">
  <cacheSource type="worksheet">
    <worksheetSource ref="A1:U310" sheet="Վարչապետի որոշում N 326-Ն-2 (2)"/>
  </cacheSource>
  <cacheFields count="24">
    <cacheField name="Մարմնի անվանումը" numFmtId="0">
      <sharedItems count="30">
        <s v="01. ՀՀ սննդամթերքի անվտանգության տեսչական մարմին"/>
        <s v="02. ՀՀ դատախազություն "/>
        <s v="03. ՀՀ տարածքային կառավարման և ենթակառուցվածքների նախարարություն "/>
        <s v="05. ՀՀ արդարադատության նախարարություն "/>
        <s v="11. ՀՀ բարձր տեխնոլոգիական արդյունաբերության նախարարություն "/>
        <s v="13. Հանրային ծառայությունները կարգավորող հանձնաժողով"/>
        <s v="28. ՀՀ վիճակագրական կոմիտե "/>
        <s v="10. ՀՀ աշխատանքի և սոցիալական հարցերի նախարարություն միասնական սոցիալական ծառայություն "/>
        <s v="11.1 Ռազմարդյունաբերության բնագավառ"/>
        <s v="12. ՀՀ ֆինանսների նախարարություն "/>
        <s v="14. Կենտրոնական ընտրական հանձնաժողով"/>
        <s v="15. Մրցակցության պաշտպանության հանձնաժողով"/>
        <s v="16. ՀՀ կադաստրի կոմիտե"/>
        <s v="17. ՀՀ պետական եկամուտների  կոմիտե"/>
        <s v="18. ՀՀ ԿԳՄՍՆ գիտության կոմիտե"/>
        <s v="19. ՀՀ ՏԿԵՆ քաղաքացիական ավիացիայի կոմիտե"/>
        <s v="20. ՀՀ ՏԿԵՆ միգրացիոն ծառայություն "/>
        <s v="21. ՀՀ հաշվեքննիչ պալատ "/>
        <s v="22. Միջուկային անվտանգության կարգավորման կոմիտե"/>
        <s v="23. ՀՀ քաղաքաշինության կոմիտե"/>
        <s v="24. ՀՀ շրջակա միջավայրի նախարարության անտառային կոմիտե "/>
        <s v="25. ՀՀ արդարադատության նախարարության հարկադիր կատարումն ապահովող ծառայություն "/>
        <s v="26. ՀՀ Գեղարքունիքի մարզպետարան "/>
        <s v="27. ՀՀ Վայոց ձորի մարզպետարան "/>
        <s v="04. ՀՀ առողջապահության նախարարություն"/>
        <s v="06. ՀՀ էկոնոմիկայի նախարարություն "/>
        <s v="06.1 Զբոսաշրջության զարգացման ծրագիր"/>
        <s v="07. ՀՀ շրջակա միջավայրի նախարարություն "/>
        <s v="08. ՀՀ կրթության,գիտության, մշակույթի և սպորտի նախարարություն"/>
        <s v="09. ՀՀ աշխատանքի և սոցիալական հարցերի նախարարություն "/>
      </sharedItems>
    </cacheField>
    <cacheField name="հ/հ" numFmtId="49">
      <sharedItems containsMixedTypes="1" containsNumber="1" minValue="1.1000000000000001" maxValue="28.9"/>
    </cacheField>
    <cacheField name="Հաշվետու ժամանակահատվածը" numFmtId="0">
      <sharedItems/>
    </cacheField>
    <cacheField name="Իրավական ակտի ամսաթիվը և համարը" numFmtId="0">
      <sharedItems/>
    </cacheField>
    <cacheField name="Անունը, ազգանունը, զբաղեցրած պաշտոնը" numFmtId="0">
      <sharedItems count="212">
        <s v="Արմեն Հայրապետյան,_x000a_ՀՀ սննդամթերքի անվտանգության տեսչական մարմնի ղեկավար"/>
        <s v="Աննա Վարդապետյան,_x000a_ՀՀ գլխավոր դատախազ"/>
        <s v="Եղիազար Ավագյան,_x000a_ՀՀ գլխավոր դատախազի տեղակալ"/>
        <s v="Մհեր Ափրիկյան,_x000a_ՀՀ դատախազության գլխավոր քարտուղար"/>
        <s v="Վլադիմիր Արեստակեսյան,_x000a_ՀՀ տարածքային կառավարման և ենթակառուցվածքների նախարարության խորհրդական"/>
        <s v="Տաթևիկ Խաչատրյան,_x000a_ՀՀ արդարադատության նախարարության հակակոռուպցիոն քաղաքականության մշակման և մոնիթորինգի վարչության գլխավոր մասնագետ"/>
        <s v="Դավիթ Սահակյան,_x000a_ՀՀ բարձր տեխնոլոգիական արդյունաբերության նախարարության նախարարի տեղակալ"/>
        <s v="Մարո Նալբանդյան,_x000a_ՀՀ բարձր տեխնոլոգիական արդյունաբերության նախարարության շուկայի զարգացման վարչության շուկայի հետազոտության բաժնի գլխավոր մասնագետ "/>
        <s v="Սիրանուշ Շահմուրադյան,_x000a_ՀՀ բարձր տեխնոլոգիական արդյունաբերության նախարարության շուկայի զարգացման վարչության շուկայի հետազոտության բաժնի գլխավոր մասնագետ "/>
        <s v="Ծովինար Գալստյան,_x000a_ՀՀ բարձր տեխնոլոգիական արդյունաբերության նախարարության կապի և փոստի վարչության փոստի բաժնի պետ"/>
        <s v="Ռոբերտ Խաչատրյան,_x000a_ՀՀ բարձր տեխնոլոգիական արդյունաբերության նախարար"/>
        <s v="Արարատ Սահակյան,_x000a_ՀՀ բարձր տեխնոլոգիական արդյունաբերության նախարարության շուկայի զարգացման վարչության շուկայի հետազոտության բաժնի պետ"/>
        <s v="Գևորգ Մանթաշյան,_x000a_ՀՀ բարձր տեխնոլոգիական արդյունաբերության նախարարի տեղակալ"/>
        <s v="Լուսինե Հովհաննիսյան,_x000a_Հանրային ծառայությունները կարգավորող հանձնաժողովի սակագնային քաղաքականության վարչության սակագնային բաժնի գլխավոր մասնագետ"/>
        <s v="Կարինե Կույումջյան,_x000a_ՀՀ վիճակագրական կոմիտեի մարդահամարի և ժողովրդագրության բաժնի պետ"/>
        <s v="Անահիտ Ավետիսյան,_x000a_ՀՀ վիճակագրական կոմիտեի արդյունաբերության և էներգետիկայի բաժնի պետ"/>
        <s v="Ալինա Գրիգորյան,_x000a_ՀՀ վիճակագրական կոմիտեի սոցիալական ոլորտի վիճակագրության բաժնի պետ"/>
        <s v="Մարիամ Երիցյան,_x000a_ՀՀ վիճակագրական կոմիտեի  գների վիճակագրության և միջազգային համադրումների  բաժնի պետ"/>
        <s v="Նաիրա Մանդալյան,_x000a_ՀՀ վիճակագրական կոմիտեի բնապահպանության վիճակագրության բաժնի ավագ մասնագետ"/>
        <s v="Անահիտ Սաֆյան,_x000a_ՀՀ վիճակագրական կոմիտեի խորհրդի անդամ"/>
        <s v="Լուսինե Քալանթարյան,_x000a_ՀՀ վիճակագրական կոմիտեի աշխատանքի վիճակագրության բաժնի պետ"/>
        <s v="Գագիկ Գևորգյան,_x000a_ՀՀ վիճակագրական կոմիտեի  խորհրդի անդամ, վիճակագրական կոմիտեի նախագահի տեղակալ"/>
        <s v="Էդուարդ Պետրոսյան,_x000a_ՀՀ աշխատանքի և սոցիալական հարցերի նախարարություն միասնական սոցիալական ծառայության պետ"/>
        <s v="Ավետ Պողոսյան,_x000a_ՀՀ բարձր տեխնոլոգիական արդյունաբերության նախարարի տեղակալ"/>
        <s v="Էլիզ Գևորգյան,_x000a_ՀՀ բարձր տեխնոլոգիական արդյունաբերության նախարարության միջազգային համագործակցության վարչության ԵՄ և միջազգային կազմակերպությունների բաժնի պետ"/>
        <s v="Արտակ Մամուլյան,_x000a_Ռազմարդյունաբերության կոմիտեի արտադրության, նորոգման և օգտահանման կազմակերպման վարչության պետ"/>
        <s v="Լևոն Ավագյան,_x000a_Ռազմարդյունաբերության կոմիտեի որակի վերահսկողության վարչության փորձագետ"/>
        <s v="Արման Աթանեսյան,_x000a_Ռազմարդյունաբերության կոմիտեի արտադրության, նորոգման և օգտահանման կազմակերպման վարչության գլխավոր մասնագետ"/>
        <s v="Ստեփան Ստեփանյան,_x000a_Ռազմարդյունաբերության կոմիտեի ռազմարդյունաբերության համալիրի զարգացման վարչության պետ"/>
        <s v="Արտակ Բաղդասարյան,_x000a_Ռազմարդյունաբերության կոմիտեի  գիտահետազոտական և փորձակոնստրուկտորական աշխատանքների կազմակերպման վարչության պետ"/>
        <s v="Արտյոմ Մեհրաբյան,_x000a_Ռազմարդյունաբերության կոմիտեի նախագահ"/>
        <s v="Կարեն Բաթոյան,_x000a_Ռազմարդյունաբերության կոմիտեի նախագահի օգնական"/>
        <s v="Արմեն Գևորգյան,_x000a_ՀՀ ֆինանսների նախարարի խորհրդական "/>
        <s v="Կարեն Ալավերդյան,_x000a_ՀՀ ֆինանսների նախարարության հաշվապահական հաշվառման և աուդիտորական գործունեության կարգավորման, հաշվետվությունների մշտադիտարկման վարչության պետ"/>
        <s v="Անի Սարգսյան,_x000a_ՀՀ ֆինանսների նախարարության միջազգային համագործակցության վարչության օտարերկրյան պետությունների և միջազգային կազմակերպությունների հետ համագործակցության համակարգման բաժնի ավագ մասնագետ"/>
        <s v="Վահե Հովհաննիսյան,_x000a_ՀՀ ֆինանսների նախարար"/>
        <s v="Գարիկ Պետրոսյան,_x000a_ՀՀ ֆինանսների նախարարության մակրոտնտեսական քաղաքականության վարչության պետ"/>
        <s v="Արշալույս Հարությունյան,_x000a_ՀՀ ֆինանսների նախարարության մակրոտնտեսական քաղաքականության վարչության արտաքին հատվածի կանխատեսումների և վերլուծությունների բաժնի պետ"/>
        <s v="Էդուարդ Հակոբյան,_x000a_ՀՀ ֆինանսների նախարարի տեղակալ"/>
        <s v="Ավագ Ավանեսյան,_x000a_ՀՀ ֆինանսների նախարարի տեղակալ"/>
        <s v="Սերգեյ Շահնազարյան,_x000a_ՀՀ ֆինանսների նախարարության գնումների քաղաքականության վարչության պետ"/>
        <s v="Արման Պողոսյան,_x000a_ՀՀ ֆինանսների նախարարի տեղակալ"/>
        <s v="Անի Բալյան,_x000a_ՀՀ ֆինանսների նախարարության ֆիսկալ ռիսկերի կառավարման վարչության առանձին գործառույթներ համակարգող խորհրդական"/>
        <s v="Հայկ Հարությունյան,_x000a_ՀՀ ֆինանսների նախարարության իրավաբանական վարչության պետ"/>
        <s v="Արգամ Արամյան,_x000a_ՀՀ ֆինանսների նախարարության միջազգային համագործակցության վարչության պետ"/>
        <s v="Անահիտ Առաքելյան,_x000a_ՀՀ ֆինանսների նախարարության բյուջետային գործընթացի համակարգման վարչության հանրային իշխանության առանձին մարմինների գծով բյուջետային ծրագրավորման բաժնի գլխավոր մասնագետ"/>
        <s v="Ալվինա Ղարսյան,_x000a_ՀՀ ֆինանսների նախարարության հաշվապահական հաշվառման և աուդիտորական գործունեության կարգավորման, հաշվետվությունների մշտադիտարկման վարչության պետական ոչ առևտրային կազմակերպությունների հաշվետվությունների մշտադիտարկման բաժնի գլխավոր մասնագետ"/>
        <s v="Կարեն Սարգսյան,_x000a_ՀՀ ֆինանսների նախարարության գլխավոր քարտուղար"/>
        <s v="Օրի Ալավերդյան,_x000a_ՀՀ ֆինանսների նախարարության եկամուտների քաղաքականության և վարչարարության մեթոդաբանության վարչության պետ"/>
        <s v="Արմեն Մինասյան,_x000a_ՀՀ ֆինանսների նախարարության եկամուտների քաղաքականության և վարչարարության վարչության եկամուտների քաղաքականության և հարկային վարչարարության մեթոդաբանության բաժնի գլխավոր մասնագետ"/>
        <s v="Միլենա Հովհաննիսյան,_x000a_ՀՀ ֆինանսների նախարարության միջազգային համագործակցության վարչության Եվրասիական տնտեսական միության և Եվրասիական տնտեսական միության անդամ պետություններ հետ համագործակցության բաժնի պետ "/>
        <s v="Աննա Պետրոսյան,_x000a_ՀՀ ֆինանսների նախարարության եկամուտների քաղաքականության և վարչարարության վարչության միջազգային հարկային և մաքսային հարաբերությունների բաժնի գլխավոր մասնագետ"/>
        <s v="Էմմա Ղայթանջյան,_x000a_ՀՀ ֆինանսների նախարարության բյուջեների կատարման հաշվետվությունների վարչության վերլուծության և ոչ ֆինանսական հաշվետվությունների բաժնի պետ"/>
        <s v="Էդուարդ Հակոբյան,_x000a_ՀՀ ֆինանսների նախարարի տեղակալ "/>
        <s v="Հարություն Մովսիսյան,_x000a_ՀՀ ֆինանսների նախարարի խորհրդական   "/>
        <s v="Սուրեն Մինասյան,_x000a_ՀՀ ֆինանսների նախարարության միջազգային համագործակցության վարչության օտարերկրյա պետությունների և միջազգակին կազմակերպությունների հետ համագործակցության համակարգման բաժնի գլխավոր մասնագետ"/>
        <s v="Վահե Հովհաննիսյան,_x000a_ՀՀ ֆինանսների նախարար "/>
        <s v="Թամարա Ղալայան,_x000a_ՀՀ ֆինանսների նախարարության միջազգային համագործակցության վարչության օտարերկրյա պետությունների և միջազգակին կազմակերպությունների հետ համագործակցության համակարգման բաժնի պետ"/>
        <s v="Անժելիկա Ստեփանյան,_x000a_ՀՀ ֆինանսների նախարարության պետական պարտքի կառավարման վարչության ռազմավարության և ռիսկերի կառավարման բաժնի գլխավոր մասնագետ"/>
        <s v="Արթուր Համբարձումյան,_x000a_ՀՀ ֆինանսների նախարարության պետական պարտքի կառավարման վարչության ռազմավարության և ռիսկերի կառավարման բաժնի պետ"/>
        <s v="Ռիմա Գրիգորյան,_x000a_Հանրային ծառայությունները կարգավորող հանձնաժողովի միջազգային համագործակցության բաժնի գլխավոր մասնագետ"/>
        <s v="Սեդա Շահինյան,_x000a_Հանրային ծառայությունները կարգավորող հանձնաժողովի անդամ"/>
        <s v="Արմեն Հունանյան,_x000a_Հանրային ծառայությունները կարգավորող հանձնաժողովի հեռահաղորդակցության վարչության ռեսուրսների կառավարման և տեխնոլոգիական  զարգացման բաժնի պետ"/>
        <s v="Գևորգ Գևորգյան,_x000a_Հանրային ծառայությունները կարգավորող հանձնաժողովի հեռահաղորդակցության վարչության պետ"/>
        <s v="Սամվել Պետրոսյան,_x000a_Հանրային ծառայությունները կարգավորող հանձնաժողովի իրավաբանական և լիցենզավորման վարչության լիցենզավորման բաժնի պետ"/>
        <s v="Արթուր Սաֆարյան,_x000a_Հանրային ծառայությունները կարգավորող հանձնաժողովի գլխավոր քարտուղար"/>
        <s v="Գարեգին Բաղրամյան,_x000a_Հանրային ծառայությունները կարգավորող հանձնաժողովի նախագահ"/>
        <s v="Զարուհի Ստեփանյան,_x000a_Հանրային ծառայությունները կարգավորող հանձնաժողովի միջազգային համագործակցության բաժնի պետ"/>
        <s v="Հռիփսիմե Ղազարյան,_x000a_Հանրային ծառայությունները կարգավորող հանձնաժողովի իրավաբանական և լիցենզավորման վարչության պետ"/>
        <s v="Սերգեյ Աղինյան,_x000a_Հանրային ծառայությունները կարգավորող հանձնաժողովի անդամ"/>
        <s v="Ալլա Ռուդովսկայա,_x000a_Հանրային ծառայությունները կարգավորող հանձնաժողովի տեղեկատվական տեխնոլոգիանների համակարգող"/>
        <s v="Աշոտ Ուլիխանյան,_x000a_Հանրային ծառայությունները կարգավորող հանձնաժողովի սակագնային քաղաքականության վարչության պետ"/>
        <s v="Կամո Սարգսյան,_x000a_Հանրային ծառայությունները կարգավորող հանձնաժողովի անդամ"/>
        <s v="Մարիամ Մոմջյան,_x000a_Հանրային ծառայությունները կարգավորող հանձնաժողովի սակագնային քաղաքականության վարչության սակագնային բաժնի պետ"/>
        <s v="Լուսինե Հովակիմյան,_x000a_Կենտրոնական ընտրական հանձնաժողովի նախագահի օգնական"/>
        <s v="Արմեն Սմբատյան,_x000a_հանձնաժողովի քարտուղար"/>
        <s v="Տիգրան Բաբիկյան,_x000a_Կենտրոնական ընտրական հանձնաժողովի վերահսկիչ-վերստուգիչ ծառայության պետ"/>
        <s v="Աննա Գրիգորյան,_x000a_Կենտրոնական ընտրական հանձնաժողովի անդամ"/>
        <s v="Ժիրայր Կարապետյան,_x000a_Կենտրոնական ընտրական հանձնաժողովի անդամ"/>
        <s v="Վահագն Հովակիմյան,_x000a_Կենտրոնական ընտրական հանձնաժողովի նախագահ"/>
        <s v="Գեղամ Գևորգյան,_x000a_Մրցակցության պաշտպանության հանձնաժողովի նախագահ"/>
        <s v="Սաթիկ Ղիմոյան,_x000a_Մրցակցության պաշտպանության հանձնաժողովի իրավաբանական վարչության բաժնի պետ"/>
        <s v="Միխայիլ Մոշչենոկ,_x000a_Մրցակցության պաշտպանության հանձնաժողովի նախագահ"/>
        <s v="Սուրեն Թովմասյան,_x000a_ՀՀ կադաստրի կոմիտեի նախագահ"/>
        <s v="Արամ Գուգարաց,_x000a_ՀՀ կադաստրի կոմիտեի նախագահի տեղակալ"/>
        <s v="Կիմա Վաղարշյան,_x000a_ՀՀ կադաստրի կոմիտեի արտաքին կապերի վարչության գլխավոր մասնագետ"/>
        <s v="Սարգիս Արամյան,_x000a_ՀՀ կադաստրի կոմիտեի անշարժ գույքի գրանցման միասնական ստորաբաժանման ղեկավար"/>
        <s v="Լևոն Պողոսյան,_x000a_ՀՀ կադաստրի կոմիտեի ղեկավարի խորհրդական"/>
        <s v="Աշոտ Մուրադյան,_x000a_ՀՀ պետական եկամուտների  կոմիտեի նախագահի տեղակալ"/>
        <s v="Ֆելիքս Մելքոնյան,_x000a_ՀՀ պետական եկամուտների  կոմիտեի բաժնի պետ"/>
        <s v="Աննա Բերակչյան,_x000a_ՀՀ պետական եկամուտների  կոմիտեի վարչության պետի տեղակալ"/>
        <s v="Նաիրուհի Ավետիսյան,_x000a_ՀՀ պետական եկամուտների  կոմիտեի վարչության  պետի տեղակալ"/>
        <s v="Գրիգորի Դավթյան,_x000a_ՀՀ պետական եկամուտների կոմիտեի միջազգային համագործակցության վարչության հարկային համագործակցության բաժնի պետ"/>
        <s v="Գարիկ Մինասյան,_x000a_ՀՀ պետական եկամուտների  կոմիտե վարչության պետ"/>
        <s v="Սաշա Փիլոյան,_x000a_ՀՀ պետական եկամուտների  կոմիտե բաժնի  պետ"/>
        <s v="Ռուստամ Բադասյան,_x000a_ՀՀ պետական եկամուտների  կոմիտեի նախագահ"/>
        <s v="Ներսես Զեյնալյան,_x000a_ՀՀ պետական եկամուտների կեմիտեի միջազգային համագործակցության վարչության պետ"/>
        <s v="Վարդան Մաթևոսյան,_x000a_ՀՀ պետական եկամուտների մաքսային վիճակագրության և եկամուտների հաշվառման վարչության պետի տեղակալ"/>
        <s v="Արտակ Գալստյան,_x000a_ՀՀ պետական եկամուտների  կոմիտե բաժնի պետ"/>
        <s v="Մհեր Մարտիրոսյան,_x000a_ՀՀ պետական եկամուտների մաքսային հսկողության վարչության պետի տեղակալ"/>
        <s v="Սոսե Ստեփանյան,_x000a_ՀՀ պետական եկամուտների կոմիտեի խորհրդական"/>
        <s v="Կարեն Թամազյան,_x000a_ՀՀ պետական եկամուտների կոմիտեի միջազգային համագործակցության վարչության պետի տեղակալի ժամանակավոր թափուր պաշտոն զբաղեցնող"/>
        <s v="Նելլի Ալեքսանյան,_x000a_ՀՀ պետական եկամուտների  կոմիտե նախագահի օգնական"/>
        <s v="Գոհար Մինասյան,_x000a_ՀՀ պետական եկամուտների  կոմիտեի մաքսային տեսուչ"/>
        <s v="Լիլիթ Բադիրյան,_x000a_ՀՀ պետական եկամուտների  կոմիտեի մաքսային տեսուչ - իրավաբան"/>
        <s v="Վահան Սահակյան,_x000a_ՀՀ պետական եկամուտների մաքսային վիճակագրության և եկամուտների հաշվառման վարչության գլխավոր մաքսային տեսուչ"/>
        <s v="Արամ Սայամյան,_x000a_ՀՀ պետական եկամուտների  կոմիտե մաքսային տեսուչ"/>
        <s v="Տիգրան Գաբրիելյան,_x000a_ՀՀ պետական եկամուտների  կոմիտե մաքսային հսկողության պետի տեղակալ"/>
        <s v="Անի Սարիբեկյան,_x000a_ՀՀ պետական եկամուտների տեղեկատվական տեխնոլոգիաների վարչության նախագծերի իրականացման բաժնի պետ"/>
        <s v="Արսեն Ղարիբյան,_x000a_ՀՀ պետական եկամուտների տեղեկատվական տեխնոլոգիաների վարչության տեղեկատվության փոխանակման և կառավարման բաժնի պետ"/>
        <s v="Արփինե Գրիգորյան,_x000a_ՀՀ պետական եկամուտների կոմիտեի միջազգային համագործակցության վարչության գլխավոր տեսուչ"/>
        <s v="Սենիկ Ներսիսյան,_x000a_ՀՀ պետական եկամուտների կոմիտեի մաքսային հսկողության վարչության մաքսային գործառնությունների կազմակերպման և հսկողության բաժնի պետ"/>
        <s v="Ներսես Զեյնալյան,_x000a_ՀՀ պետական եկամուտների կոմիտեի միջազգային համագործակցության վարչության պետ"/>
        <s v="Զարա Հովհաննիսյան,_x000a_ՀՀ պետական եկամուտների կոմիտեի անձնակազմի կառավարման վարչության մրցույթների, վերապատրաստաման կազմակերպման և վերլուծության բաժնի պետ"/>
        <s v="Ծովինար Սողոմոնյան,_x000a_ՀՀ պետական եկամուտների  կոմիտեի նախագահի տեղակալ"/>
        <s v="Արևիկ Ջանազյան,_x000a_ՀՀ պետական եկամուտների կոմիտեի բաժնի ավագ տեսուչ"/>
        <s v="Հասմիկ Մինասյան,_x000a_ՀՀ պետական եկամուտների կոմիտեի բաժնի պետի տեղակալ"/>
        <s v="Արթուր Մովսիսյան,_x000a_ՀՀ ԿԳՄՍՆ գիտության կոմիտեի նախագահի տեղակալ"/>
        <s v="Լևոն Ֆարմանյան,_x000a_ՀՀ ԿԳՄՍՆ գիտության կոմիտեի գլխավոր քարտուղար"/>
        <s v="Արփինե Առաքելյան,_x000a_ՀՀ ԿԳՄՍՆ գիտության կոմիտեի միջազգային համագործակցության բաժնի ավագ մասնագետ"/>
        <s v="Մարիաննա Սարգսյան,_x000a_ՀՀ ԿԳՄՍՆ գիտության կոմիտեի միջազգային համագործակցության բաժնի պետ"/>
        <s v="Գեղամ Բադալյան,_x000a_ՀՀ ՏԿԵՆ քաղաքացիական ավիացիայի կոմիտեի թռիչքային գործունեության վարչության գլխավոր մասնագետ-տեսուչ"/>
        <s v="Դիաննա Առաքելյան,_x000a_ՀՀ ՏԿԵՆ քաղաքացիական ավիացիայի կոմիտեի օդային փոխադրումների կարգավորման վարչության գլխավոր մասնագետ"/>
        <s v="Վարդան Ավետիսյան,_x000a_ՀՀ ՏԿԵՆ քաղաքացիական ավիացիայի ավիացիոն անվտանգության վարչության ավագ մասնագետ"/>
        <s v="Կարեն Խաչատրյան,_x000a_ՀՀ ՏԿԵՆ քաղաքացիական ավիացիայի  ավիացիոն անվտանգության վարչության գլխավոր մասնագետ"/>
        <s v="Աննա Ղանդիլյան,_x000a_ՀՀ ՏԿԵՆ քաղաքացիական ավիացիայի կոմիտեի օդանավակայանների սերտիֆիկացման և օդային երթևեկության կազմակերպման վարչության ավագ մասնագետ"/>
        <s v="Կարեն Թովմասյան,_x000a_ՀՀ ՏԿԵՆ քաղաքացիական ավիացիայի կոմիտեի թռիչքային պիտանիության վարչության գլխավոր մասնագետ"/>
        <s v="Միհրան Խաչատրյան,_x000a_ՀՀ ՏԿԵՆ քաղաքացիական ավիացիայի կոմիտեի նախագահ"/>
        <s v="Յուրիկ Իսկանդրյան,_x000a_ՀՀ ՏԿԵՆ քաղաքացիական ավիացիայի կոմիտեի օդային փոխադրումների սերտիֆիկացման վարչության պետի տեղակալ"/>
        <s v="Սիմոն Ասատրյան,_x000a_ՀՀ ՏԿԵՆ քաղաքացիական ավիացիայի կոմիտեի նախագահի տեղակալ"/>
        <s v="Ժենյա Տեր-Վարդանյան,_x000a_ՀՀ ՏԿԵՆ քաղաքացիական ավիացիայի կոմիտեի նախագահի օգանական"/>
        <s v="Գեղամ Գաբրիելյան,_x000a_ՀՀ ՏԿԵՆ քաղաքացիական ավիացիայի կոմիտեի թռիչքային գործունեության վարչության գլխավոր մասնագետ տեսուչ"/>
        <s v="Մաթևոս Պողոսյան,_x000a_ՀՀ ՏԿԵՆ քաղաքացիական ավիացիայի կոմիտեի օդանավակայանների սերտիֆիկացման և օդային երթևեկության կազմակերպման վարչության գլխավոր մասնագետ"/>
        <s v="Զաքար Հարությույան,_x000a_ՀՀ ՏԿԵՆ քաղաքացիական ավիացիայի կոմիտեի ավիացիոն անվտանգության վարչության պետի տեղակալ"/>
        <s v="Արամ Եղոյան,_x000a_ՀՀ ՏԿԵՆ քաղաքացիական ավիացիայի կոմիտեի թռիչքային գործունեության անվտանգության վարչության պետ"/>
        <s v="Ստեփան Փայասլյան,_x000a_ՀՀ ՏԿԵՆ քաղաքացիական ավիացիայի կոմիտեի օդային փոխադրումների կարգավորման վարչության պետ"/>
        <s v="Գրիգոր Էլիզբարյան,_x000a_ՀՀ գլխավոր դատախազի տեղակալ "/>
        <s v="Կարեն Աղաբեկյան,_x000a_ՀՀ զինվորական դատախազի տեղակալ"/>
        <s v="Լուիզա Մանուկյան,_x000a_ՀՀ գլխավոր դատախազության միջազգային իրավական համագործակցության վարչության պետ  "/>
        <s v="Կիմ Հարությունյան,_x000a_ՀՀ գլխավոր դատախազության ՀՀ ազգային անվտանգության ծառայությունում մինչ դատական վարույթի օրինականության նկատմամբ հսկողության վարչության դատախազ"/>
        <s v="Արմեն Ղազարյան,_x000a_ՀՀ ՏԿԵՆ միգրացիոն ծառայության պետ"/>
        <s v="Ժիրայր Մխիթարյան,_x000a_ՀՀ հաշվեքննիչ պալատի մեթոդաբանության, վերլուծության և միջազգային կապերի վարչության պետի տեղակալ"/>
        <s v="Ատոմ Ջանջուղազյան,_x000a_ՀՀ հաշվեքննիչ պալատի նախագահ"/>
        <s v="Զորայր Կարապետյան,_x000a_ՀՀ հաշվեքննիչ պալատի  վերլուծության և կապերի վարչության պետ"/>
        <s v="Խաչիկ Փափազյան,_x000a_ՀՀ հաշվեքննիչ պալատի յոթերորդ վարչության պետ"/>
        <s v="Կարեն Առուստամյան,_x000a_ՀՀ հաշվեքննիչ պալատի անդամ"/>
        <s v="Էդուարդ Սուքիասյան,_x000a_ՀՀ հաշվեքննիչ պալատի մեթոդաբանության, վերլուծության և միջազգային կապերի վարչության գլխավոր մասնագետ"/>
        <s v="Վահե Ազարյան,_x000a_ՀՀ հաշվեքննիչ պալատի մեթոդաբանության, վերլուծության և միջազգային կապերի վարչության գլխավոր մասնագետ"/>
        <s v="Վահե Գրիգորյան,_x000a_Միջուկային անվտանգության կարգավորման կոմիտեի նախագահի տեղակալ"/>
        <s v="Արմեն Ղուլարյան,_x000a_ՀՀ քաղաքաշինության կոմիտեի նախագահ"/>
        <s v="Նունե Պետրոսյան,_x000a_ՀՀ քաղաքաշինության կոմիտեի նախագահի տեղակալ"/>
        <s v="Վլադիմիր Կիրակոսյան,_x000a_ՀՀ շրջակա միջավայրի նախարարության անտառային կոմիտեի նախագահ"/>
        <s v="Արսեն Մնացականյան,_x000a_ՀՀ գլխավոր հարկադիր կատարող"/>
        <s v="Գոհար Մկրտչյան,_x000a_ՀՀ արդարադատության նախարարության հարկադիր կատարումն ապահովող ծառայության իրավաբանական բաժնի պետ"/>
        <s v="Կարեն Սարգսյան,_x000a_ՀՀ Գեղարքունիքի մարզպետ"/>
        <s v="Արարատ Գրիգորյան,_x000a_ՀՀ Վայոց ձորի մարզպետ"/>
        <s v="Արմեն Դավթյան,_x000a_ՀՀ Վայոց ձորի մարզպետի խորհրդական"/>
        <s v="Վասիլ Ասլանյան,_x000a_ՀՀ Վայոց ձորի մարզպետարանի առողջապահության և սոցիալական ոլորտի հարցերի վարչության պետ"/>
        <s v="Գայանե Պետրոսյան,_x000a_ՀՀ վիճակագրական կոմիտեի  գների վիճակագրության և միջազգային համադրումների ավագ մասնագետ"/>
        <s v="Զարուհի Ավետիսյան,_x000a_ՀՀ վիճակագրական կոմիտեի  գների վիճակագրության և միջազգային համադրումների ավագ մասնագետ"/>
        <s v="Գնել Սանոսյան,_x000a_ՀՀ տարածքային կառավարման և ենթակառուցվածքների նախարար"/>
        <s v="Հարություն Սեդրակյան,_x000a_ՀՀ տարածքային կառավարման և ենթակառուցվածքների նախարարության ճանապարհային ոլորտի քաղաքականության վարչության պետ"/>
        <s v="Արմեն Սիմոնյան,_x000a_ՀՀ տարածքային կառավարման և ենթակառուցվածքների նախարարության նախարարի տեղակալ"/>
        <s v="Լիլիթ Սարոյան,_x000a_ՀՀ տարածքային կառավարման և ենթակառուցվածքների նախարարության արտաքին կապերի վարչության պետ"/>
        <s v="Հակոբ Վարդանյան,_x000a_ՀՀ տարածքային կառավարման և ենթակառուցվածքների նախարարության նախարարի տեղակալ"/>
        <s v="Հովհաննես Աբրահամյան,_x000a_ՀՀ տարածքային կառավարման և ենթակառուցվածքների նախարարության բաջնի պետ"/>
        <s v="Քրիստինե Ղալեչյան,_x000a_ՀՀ տարածքային կառավարման և ենթակառուցվածքների նախարարության փոխնախարար"/>
        <s v="Նունե Պապիկյան, _x000a_ՀՀ տարածքային կառավարման և ենթակառուցվածքների նախարարությն արտաքին կապերի վարչության բաժնի պետ "/>
        <s v="Վարդան Չիլինգարյան,_x000a_ՀՀ տարածքային կառավարման և ենթակառուցվածքների նախարարության փորձագետ "/>
        <s v="Անահիտ Ավանեսյան,_x000a_ՀՀ առողջապահության նախարար"/>
        <s v="Արմեն Մելքոնյան,_x000a_ՀՀ առողջապահության նախարարության_x000a_միջազգային հարաբերությունների վարչության պետ"/>
        <s v="Հասմիկ Սաֆարյան,_x000a_ՀՀ առողջապահության նախարարության միջազգային հարաբերությունների բաժնի  պետ"/>
        <s v="Գրիգոր Մինասյան,_x000a_ՀՀ արդարադատության նախարար"/>
        <s v="Արտաշես Սուչյան,_x000a_ՀՀ արդարադատության նախարարության վերահսկողության վարչության պետի տեղակալ"/>
        <s v="Էլինա Գեղամյան,_x000a_ՀՀ արդարադատության նախարարության խորհրդական"/>
        <s v="Հասմիկ Տիգրանյան,_x000a_ՀՀ արդարադատության նախարարության հակակոռուպցիոն քաղաքականության մշակման և մոնիթորինգի վարչության բաժնի պետ"/>
        <s v="Գևորգ Ղուկասյան,_x000a_ՀՀ արդարադատության նախարարության միջազգային իրավական համագործակցության վարչության փորձագետ"/>
        <s v="Վահան Քերոբյան,_x000a_ՀՀ էկոնոմիկայի նախարար"/>
        <s v="Սիսիան Պօղոսեան,_x000a_Զբոսաջրջության կոմիտեի նախագահ"/>
        <s v="Սուսաննա Հակոբյան,_x000a_Զբոսաշրջության կեմիտեի առաջին տեղակալ"/>
        <s v="Ֆլորա Աթոյան,_x000a_Զբոսաշրջության կեմիտեի  մարքեթինգի և խթանման խորհրդական"/>
        <s v="Նարեկ Տերյան,_x000a_ՀՀ էկոնոմիկայի նախարարի տեղակալ"/>
        <s v="Արա Սմբատյան,_x000a_ՀՀ էկոնոմիկայի նախարարության մտավոր սեփականության գրասենյակի հեղինակային և հարակից իրավուքների բաժնի գլխավոր մասնագետ"/>
        <s v="Արմենուհի Շահինյան,_x000a_ՀՀ Էկոնոմիկայի նախարարության մտավոր սեփականության գրասենյակիպետական գրանցամատյանների բաժնի գլխավոր մասնագետ"/>
        <s v="Արմեն Եգանյան,_x000a_ՀՀ էկոնոմիկայի նախարարության արդյունաբերության քաղաքականության  վարչության պետ"/>
        <s v="Էմմա Մովսիսյան,_x000a_ՀՀ Էկոնոմիկայի նախարարության առևտրի և ինտեգրացիայի վարչության պետ "/>
        <s v="Արմեն Այվազյան,_x000a_ՀՀ էկոնոմիկայի նախարարության միջազգային համագործակցության վարչության պետ"/>
        <s v="Արմինե Իսրաելյան,_x000a_ՀՀ էկոնոմիկայի նախարարության միջազգային_x000a_համագործակցության վարչության երկկողմ և բազմակողմ համագործակցության բաժնի պետ "/>
        <s v="Արևիկ Մարգարյան,_x000a_ՀՀ Էկոնոմիկայի նախարարության Ռազմավարական ոլորտների վարչության պետ"/>
        <s v="Գայանե Աթոյան,_x000a_ՀՀ Էկոնոմիկայի նախարարության ֆինանսական և հաշվապահական հաշվառման վարչության պետ Գայանե Աթոյանին"/>
        <s v="Իռա Փանոսյան,_x000a_ՀՀ Էկոնոմիկայի նախարարության Գյուղատնտեսական ծրագրերի նախագծման վարչության պետ"/>
        <s v="Լիլիթ Հակոբյան,_x000a_ՀՀ Էկոնոմիկայի նախարարության Ձեռներեցության վարչության պետ"/>
        <s v="Գագիկ Քոչարյան,_x000a_ՀՀ  Էկոնոմիկայի նախարարության  խորհրդական"/>
        <s v="Հասմիկ Սարգսյան,_x000a_ՀՀ  Էկոնոմիկայի նախարարության առևտրի և ինտեգրացիայի վարչության առևտրի կարգավորումների բաժնի պետ"/>
        <s v="Արման Խոջոյան,_x000a_ՀՀ Էկոնոմիկայի նախարարի տեղակալ"/>
        <s v="Գևորգ Ղազարյան,_x000a_ՀՀ էկոնոմիկայի նախարարության ագրովերամշակման վարչության պետ "/>
        <s v="Ռաֆայել Գևորգյան,_x000a_ՀՀ էկոնոմիկայի նախարարի տեղակալ"/>
        <s v="Արմեն Այվազյան,_x000a_ՀՀ էկոնոմիկայի նախարարության միջազգային համագործակցության վարչության պետ "/>
        <s v="Տիգրան Գաբրիելյան,_x000a_ՀՀ շրջակա միջավայրի նախարարի տեղակալ "/>
        <s v="Արթուր Մարտիրոսյան,_x000a_ՀՀ կրթության,գիտության, մշակույթի և սպորտի նախարարի տեղակալ"/>
        <s v="Արկադի Պապոյան,_x000a_ՀՀ կրթության,գիտության, մշակույթի և սպորտի նախարարության արտաքին կապերի և սփյուռքի վարչության պետ"/>
        <s v="Վերոնիկա Խորասանյան,_x000a_ՀՀ կրթության,գիտության, մշակույթի և սպորտի նախարարության երիտասարդական քաղաքականության, լրացուցիչ և շարունակական կրթության գլխավոր մասնագետ "/>
        <s v="Կարեն Գիլոյան,_x000a_ՀՀ կրթության,գիտության, մշակույթի և սպորտի նախարարի տեղակալ"/>
        <s v="Զառա Ասլանյան,_x000a_ՀՀ կրթության,գիտության, մշակույթի և սպորտի նախարարության երիտասարդական քաղաքականության, լրացուցիչ և շարունակական կրթության վարչության պետ"/>
        <s v="Ժաննա Անդրեասյան,_x000a_ՀՀ կրթության,գիտության, մշակույթի և սպորտի նախարար"/>
        <s v="Արաքսիա Սվաջյան,_x000a_ՀՀ կրթության,գիտության, մշակույթի և սպորտի նախարար տեղակալ"/>
        <s v="Աստղիկ Մարաբյան,_x000a_ՀՀ կրթության,գիտության, մշակույթի և սպորտի նախարարության մշակութային ժառանգության և ժողովրդական արհեստների վարչության պետ"/>
        <s v="Սվետլանա Սահակյան,_x000a_ՀՀ կրթության,գիտության, մշակույթի և սպորտի նախարարության ժամանակակից արվեստի վարչության պետ "/>
        <s v="Լուսինե Սարգսյան,_x000a_ՀՀ կրթության,գիտության, մշակույթի և սպորտի նախարարության ժամանակակից արվեստի վարչության գլխավոր մասնագետ"/>
        <s v="Տաթևիկ Ստեփանյան,_x000a_ՀՀ աշխատանքի և սոցիալական հարցերի նախարարի տեղակալ"/>
        <s v="Նարեկ Մկրտչյան,_x000a_ՀՀ աշխատանքի և սոցիալական հարցերի նախարար"/>
        <s v="Ռուբեն  Սարգսյան,_x000a_ՀՀ աշխատանքի և սոցիալական հարցերի նախարարի տեղակալ"/>
      </sharedItems>
    </cacheField>
    <cacheField name="Հրավիրող կողմի միջոցների հաշվին" numFmtId="0">
      <sharedItems count="2">
        <s v="-"/>
        <s v="V"/>
      </sharedItems>
    </cacheField>
    <cacheField name="ՀՀ պետական բյուջեի միջոցների հաշվին" numFmtId="0">
      <sharedItems count="2">
        <s v="V"/>
        <s v="-"/>
      </sharedItems>
    </cacheField>
    <cacheField name="Գործուղման  սկիզբը" numFmtId="169">
      <sharedItems containsSemiMixedTypes="0" containsNonDate="0" containsDate="1" containsString="0" minDate="2023-04-03T00:00:00" maxDate="2023-07-11T00:00:00" count="69">
        <d v="2023-04-16T00:00:00"/>
        <d v="2023-05-19T00:00:00"/>
        <d v="2023-06-14T00:00:00"/>
        <d v="2023-04-05T00:00:00"/>
        <d v="2023-06-11T00:00:00"/>
        <d v="2023-04-06T00:00:00"/>
        <d v="2023-04-10T00:00:00"/>
        <d v="2023-04-17T00:00:00"/>
        <d v="2023-04-18T00:00:00"/>
        <d v="2023-04-24T00:00:00"/>
        <d v="2023-04-21T00:00:00"/>
        <d v="2023-05-03T00:00:00"/>
        <d v="2023-05-02T00:00:00"/>
        <d v="2023-06-18T00:00:00"/>
        <d v="2023-07-09T00:00:00"/>
        <d v="2023-06-26T00:00:00"/>
        <d v="2023-06-17T00:00:00"/>
        <d v="2023-06-06T00:00:00"/>
        <d v="2023-05-04T00:00:00"/>
        <d v="2023-06-05T00:00:00"/>
        <d v="2023-05-23T00:00:00"/>
        <d v="2023-05-08T00:00:00"/>
        <d v="2023-05-21T00:00:00"/>
        <d v="2023-05-14T00:00:00"/>
        <d v="2023-05-22T00:00:00"/>
        <d v="2023-05-29T00:00:00"/>
        <d v="2023-05-05T00:00:00"/>
        <d v="2023-05-17T00:00:00"/>
        <d v="2023-05-16T00:00:00"/>
        <d v="2023-05-09T00:00:00"/>
        <d v="2023-05-20T00:00:00"/>
        <d v="2023-05-30T00:00:00"/>
        <d v="2023-06-08T00:00:00"/>
        <d v="2023-06-07T00:00:00"/>
        <d v="2023-06-21T00:00:00"/>
        <d v="2023-06-29T00:00:00"/>
        <d v="2023-06-19T00:00:00"/>
        <d v="2023-05-15T00:00:00"/>
        <d v="2023-06-20T00:00:00"/>
        <d v="2023-05-28T00:00:00"/>
        <d v="2023-05-31T00:00:00"/>
        <d v="2023-06-12T00:00:00"/>
        <d v="2023-06-13T00:00:00"/>
        <d v="2023-05-24T00:00:00"/>
        <d v="2023-07-10T00:00:00"/>
        <d v="2023-06-04T00:00:00"/>
        <d v="2023-04-19T00:00:00"/>
        <d v="2023-04-26T00:00:00"/>
        <d v="2023-05-01T00:00:00"/>
        <d v="2023-07-04T00:00:00"/>
        <d v="2023-07-05T00:00:00"/>
        <d v="2023-07-06T00:00:00"/>
        <d v="2023-04-30T00:00:00"/>
        <d v="2023-04-20T00:00:00"/>
        <d v="2023-06-28T00:00:00"/>
        <d v="2023-06-27T00:00:00"/>
        <d v="2023-06-22T00:00:00"/>
        <d v="2023-06-25T00:00:00"/>
        <d v="2023-04-25T00:00:00"/>
        <d v="2023-06-03T00:00:00"/>
        <d v="2023-04-23T00:00:00"/>
        <d v="2023-04-29T00:00:00"/>
        <d v="2023-06-24T00:00:00"/>
        <d v="2023-04-03T00:00:00"/>
        <d v="2023-05-07T00:00:00"/>
        <d v="2023-05-10T00:00:00"/>
        <d v="2023-04-22T00:00:00"/>
        <d v="2023-06-01T00:00:00"/>
        <d v="2023-06-10T00:00:00"/>
      </sharedItems>
      <fieldGroup par="21" base="7">
        <rangePr groupBy="days" startDate="2023-04-03T00:00:00" endDate="2023-07-11T00:00:00"/>
        <groupItems count="368">
          <s v="&lt;03/04/23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07/23"/>
        </groupItems>
      </fieldGroup>
    </cacheField>
    <cacheField name="Գործուղման  ավարտը" numFmtId="169">
      <sharedItems containsSemiMixedTypes="0" containsNonDate="0" containsDate="1" containsString="0" minDate="2023-04-05T00:00:00" maxDate="2023-07-26T00:00:00" count="71">
        <d v="2023-04-17T00:00:00"/>
        <d v="2023-05-24T00:00:00"/>
        <d v="2023-06-18T00:00:00"/>
        <d v="2023-04-07T00:00:00"/>
        <d v="2023-06-17T00:00:00"/>
        <d v="2023-04-14T00:00:00"/>
        <d v="2023-04-19T00:00:00"/>
        <d v="2023-04-20T00:00:00"/>
        <d v="2023-04-26T00:00:00"/>
        <d v="2023-04-23T00:00:00"/>
        <d v="2023-05-05T00:00:00"/>
        <d v="2023-05-03T00:00:00"/>
        <d v="2023-06-20T00:00:00"/>
        <d v="2023-07-14T00:00:00"/>
        <d v="2023-06-29T00:00:00"/>
        <d v="2023-06-22T00:00:00"/>
        <d v="2023-06-10T00:00:00"/>
        <d v="2023-05-11T00:00:00"/>
        <d v="2023-06-09T00:00:00"/>
        <d v="2023-05-26T00:00:00"/>
        <d v="2023-05-13T00:00:00"/>
        <d v="2023-05-25T00:00:00"/>
        <d v="2023-05-19T00:00:00"/>
        <d v="2023-05-31T00:00:00"/>
        <d v="2023-05-09T00:00:00"/>
        <d v="2023-04-28T00:00:00"/>
        <d v="2023-05-12T00:00:00"/>
        <d v="2023-05-20T00:00:00"/>
        <d v="2023-05-21T00:00:00"/>
        <d v="2023-05-22T00:00:00"/>
        <d v="2023-06-02T00:00:00"/>
        <d v="2023-06-23T00:00:00"/>
        <d v="2023-07-01T00:00:00"/>
        <d v="2023-05-17T00:00:00"/>
        <d v="2023-06-24T00:00:00"/>
        <d v="2023-06-01T00:00:00"/>
        <d v="2023-06-04T00:00:00"/>
        <d v="2023-06-16T00:00:00"/>
        <d v="2023-06-30T00:00:00"/>
        <d v="2023-06-15T00:00:00"/>
        <d v="2023-05-27T00:00:00"/>
        <d v="2023-07-12T00:00:00"/>
        <d v="2023-06-08T00:00:00"/>
        <d v="2023-04-22T00:00:00"/>
        <d v="2023-04-21T00:00:00"/>
        <d v="2023-04-29T00:00:00"/>
        <d v="2023-05-18T00:00:00"/>
        <d v="2023-07-07T00:00:00"/>
        <d v="2023-07-10T00:00:00"/>
        <d v="2023-07-08T00:00:00"/>
        <d v="2023-05-10T00:00:00"/>
        <d v="2023-04-27T00:00:00"/>
        <d v="2023-06-26T00:00:00"/>
        <d v="2023-06-21T00:00:00"/>
        <d v="2023-04-30T00:00:00"/>
        <d v="2023-06-27T00:00:00"/>
        <d v="2023-06-03T00:00:00"/>
        <d v="2023-05-07T00:00:00"/>
        <d v="2023-06-13T00:00:00"/>
        <d v="2023-07-25T00:00:00"/>
        <d v="2023-06-28T00:00:00"/>
        <d v="2023-04-05T00:00:00"/>
        <d v="2023-06-14T00:00:00"/>
        <d v="2023-06-07T00:00:00"/>
        <d v="2023-06-19T00:00:00"/>
        <d v="2023-04-25T00:00:00"/>
        <d v="2023-05-23T00:00:00"/>
        <d v="2023-05-14T00:00:00"/>
        <d v="2023-06-11T00:00:00"/>
        <d v="2023-06-05T00:00:00"/>
        <d v="2023-04-18T00:00:00"/>
      </sharedItems>
      <fieldGroup par="22" base="8">
        <rangePr groupBy="days" startDate="2023-04-05T00:00:00" endDate="2023-07-26T00:00:00"/>
        <groupItems count="368">
          <s v="&lt;05/04/23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6/07/23"/>
        </groupItems>
      </fieldGroup>
    </cacheField>
    <cacheField name="Գործուղման վայրը" numFmtId="0">
      <sharedItems count="78">
        <s v="Ռուսաստանի Դաշնություն (Մոսկվա)"/>
        <s v="Ֆրանսիայի Հանրապետություն (Փարիզ) "/>
        <s v="Ռուսաստանի Դաշնություն (Սանկտ Պետերբուրգ)"/>
        <s v="Վրաստանի Հանրապետություն (Թբիլիսի)"/>
        <s v="Ավստրիայի Հանրապետություն (Վիեննա) "/>
        <s v="Բելառուսի Հանրապետություն (Մինսկ) "/>
        <s v="Լիտվայի Հանրապետություն (Վիլնյուս) "/>
        <s v="Չինաստանի Ժողովրդական Հանրապետություն  (Չանգչուն)"/>
        <s v=" Չեխիայի Հանրապետություն (Պրահա) "/>
        <s v="Շվեյցարիայի Համադաշնություն (Ժնև)"/>
        <s v="Ղազախստանի Հանրապետություն (Աստանա)"/>
        <s v="Լիտվայի Հանրապետություն (Վիլնյուս)"/>
        <s v="Թունիսի Հանրապետություն (Թունիս)"/>
        <s v="Թայլանդի Թագավորություն (Բանգկոկ)"/>
        <s v="Լեհաստանի Հանրապետություն (Կրակով)"/>
        <s v="Իտալիայի Հանրապետություն (Թուրին)"/>
        <s v="Ղազախստանի Հանրապետություն (Ալմաթի)"/>
        <s v="ՈՒզբեկստանի Հանրապետություն (Սամարղանդ) "/>
        <s v="Կատարի Պետություն (Դոհա) "/>
        <s v=" Էստոնիայի Հանրապետություն (Տալլին) "/>
        <s v="Չինաստանի Ժողովրդական Հանրապետություն (Պեկին) "/>
        <s v="Տաջիկստանի Հանրապետության (Դուշանբե)"/>
        <s v="Հունաստան (Աթենք) "/>
        <s v="Ռուսաստանի Դաշնություն (Սոչի)"/>
        <s v="Շվեդիայի Հանրապետություն (Ստոկհոլմ)"/>
        <s v="Էստոնիայի և Ֆինլանդիայի Հանրապետություններ"/>
        <s v="Հունաստանի Հանրապետություն (Սալոնիկ)"/>
        <s v="Գերմանիայի Դաշնային Հանրապետություն (Բեռլին)"/>
        <s v="Նիդերլանդների Թագավորություն (Հաագա)"/>
        <s v="Ալբանիայի Հանրապետություն (Դուրես)"/>
        <s v="Մոնտենեգրո (Բեչիչի)"/>
        <s v="Մոնտենեգրո (Տիվատ)"/>
        <s v="Հունգարիա (Բուդապեշտ)"/>
        <s v="Եգիպտոսի Արաբական Հանրապետություն (Շարմ Էլ Շեյխ)"/>
        <s v="Չեխիայի Հանրապետություն (Պրահա)"/>
        <s v="Լեհաստանի Հանրապետություն (Վարշավա)"/>
        <s v="Մեծ Բրիտանիայի և Հյուսիսային Իռլանդիայի Միացյալ Թագավորութուն (Դուբլին)"/>
        <s v="ՈՒզբեկստանի Հանրապետություն (Տաշքենդ)"/>
        <s v="Մոլդովայի Հանրապետություն (Քիշնև) "/>
        <s v="Հյուսիսային Մակեդոնիայի Հանրապետություն (Սկոպիե)"/>
        <s v="Ամերիկայի Միացյալ Նահանգներ (Օռլանդո)"/>
        <s v="Ամերիկայի Միացյալ Նահանգներ (Նյու Յորք)"/>
        <s v="Բելգիայի Թագավորություն (Բրյուսել)"/>
        <s v="Ամերիկայի Միացյալ Նահանգներ (Վաշինգտոն)"/>
        <s v="Հնդկաստանի Հանրապետություն  (Դելի)"/>
        <s v="Եգիպտոսի Արաբական Հանրապետություն (Կահիրե)"/>
        <s v="Ճապոնիա (Տոկիո)"/>
        <s v="Ռուսաստանի Դաշնություն (Վլադիկավկազ)"/>
        <s v="Ղազախստանի Հանրապետություն (Աթիրաու)"/>
        <s v="Գերմանիայի Դաշնային Հանրապետություն (Հաննովեր)"/>
        <s v="Հորդանանի Հաշիմյան Հանրապետություն (Ամման) "/>
        <s v="Ֆրանսիայի Հանրապետություն (Թուլուզ)"/>
        <s v="Նիդերլանդների Թագավորություն (Ամստերդամ) "/>
        <s v="Իրանի Իսլամական Հանրապետություն (Թեհրան) "/>
        <s v="Նիդերլանդների Թագավորություն (Ամստերդամ)"/>
        <s v="Գերմանիայի Դաշնային Հանրապետություն (Քյոլն)"/>
        <s v="Արաբական Միացյալ Էմիրություններ (Աբու Դաբի)"/>
        <s v="Ղրղզստանի Հանրապետություն (Բիշքեկ)"/>
        <s v="Թուրքմենստան (Արկադաղ)"/>
        <s v="Լյուքսեմբուրգի Մեծ Դքսություն (Լյուքսեմբուրգ) "/>
        <s v="Ռուսաստանի Դաշնություն (Արխանգելսկ)"/>
        <s v="Գերմանիայի Դաշնային Հանրապետություն (Լայպցինգ) "/>
        <s v="Ռուսաստանի Դաշնություն (Տյումեն) "/>
        <s v="Չեխիայի Հանրապետություն (Պրահա) "/>
        <s v="Հնդկաստանի Հանրապետություն (Նյու Դելի)"/>
        <s v="Իտալիայի Հանրապետություն (Հռոմ) "/>
        <s v="Էստոնիայի Հանրապետություն (Տալլին) "/>
        <s v="Ֆրանսիայի Հանրապետություն (Ստրասբուրգ)"/>
        <s v="Արաբական Միացյալ Էմիրություններ (Դուբայ)"/>
        <s v="Բուլղարիայի Հանրապետություն (Սոֆիա)"/>
        <s v="Ամերիկայի Միացյալ Նահանգներ (Նյու Յորք) "/>
        <s v="Իսպանիայի Թագավորություն (Մադրիդ) "/>
        <s v="Ռուսաստանի Դաշնություն (Կազան)"/>
        <s v="Կուբայի Հանրապետություն (Հավանա)"/>
        <s v="Ամերիկայի Միացյալ Նահանգներ (Լոս Անջելես) "/>
        <s v="Մեծ Բրիտանիայի և Հյուսիսային Իռլանդիայի Միացյալ Թագավորություն (Լոնդոն)"/>
        <s v="Ֆրանսիա Հանրապետություն (Կանն)"/>
        <s v="Արաբական Միացյալ Էմիրություններ (Աբու Դաբի) "/>
      </sharedItems>
    </cacheField>
    <cacheField name="Գործուղման միջին ծախսը մեկ օրվա համար ըստ գործուղված անձի՝ գործուղումների քանակի" numFmtId="164">
      <sharedItems containsSemiMixedTypes="0" containsString="0" containsNumber="1" minValue="0" maxValue="550.6776666666666"/>
    </cacheField>
    <cacheField name="Գործուղման միջին տևողությունը ըստ գործուղված անձի" numFmtId="164">
      <sharedItems containsSemiMixedTypes="0" containsString="0" containsNumber="1" minValue="2" maxValue="21"/>
    </cacheField>
    <cacheField name="Ճանապարհածախսը՝ այդ թվում" numFmtId="164">
      <sharedItems containsSemiMixedTypes="0" containsString="0" containsNumber="1" minValue="0" maxValue="1755.35"/>
    </cacheField>
    <cacheField name="Էկոնոմ դաս" numFmtId="164">
      <sharedItems containsSemiMixedTypes="0" containsString="0" containsNumber="1" minValue="0" maxValue="1755.35"/>
    </cacheField>
    <cacheField name="Բիզնես դաս" numFmtId="164">
      <sharedItems containsSemiMixedTypes="0" containsString="0" containsNumber="1" containsInteger="1" minValue="0" maxValue="0"/>
    </cacheField>
    <cacheField name="Գիշերավարձը _x000a_/օրերի քանակ/" numFmtId="1">
      <sharedItems containsSemiMixedTypes="0" containsString="0" containsNumber="1" containsInteger="1" minValue="1" maxValue="31"/>
    </cacheField>
    <cacheField name="Գիշերավարձը" numFmtId="164">
      <sharedItems containsSemiMixedTypes="0" containsString="0" containsNumber="1" minValue="0" maxValue="672.40499999999997"/>
    </cacheField>
    <cacheField name="Օրապահիկը_x000a_ /օրերի քանակ/" numFmtId="1">
      <sharedItems containsSemiMixedTypes="0" containsString="0" containsNumber="1" containsInteger="1" minValue="2" maxValue="32"/>
    </cacheField>
    <cacheField name="Օրապահիկը_x000a_" numFmtId="164">
      <sharedItems containsSemiMixedTypes="0" containsString="0" containsNumber="1" minValue="0" maxValue="981.9"/>
    </cacheField>
    <cacheField name="Այլ ծախսեր" numFmtId="164">
      <sharedItems containsSemiMixedTypes="0" containsString="0" containsNumber="1" minValue="0" maxValue="315.89600000000002"/>
    </cacheField>
    <cacheField name="Ընդամենը ծախսեր" numFmtId="164">
      <sharedItems containsSemiMixedTypes="0" containsString="0" containsNumber="1" minValue="0" maxValue="2069.7019999999998"/>
    </cacheField>
    <cacheField name="Months" numFmtId="0" databaseField="0">
      <fieldGroup base="7">
        <rangePr groupBy="months" startDate="2023-04-03T00:00:00" endDate="2023-07-11T00:00:00"/>
        <groupItems count="14">
          <s v="&lt;03/04/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07/23"/>
        </groupItems>
      </fieldGroup>
    </cacheField>
    <cacheField name="Months2" numFmtId="0" databaseField="0">
      <fieldGroup base="8">
        <rangePr groupBy="months" startDate="2023-04-05T00:00:00" endDate="2023-07-26T00:00:00"/>
        <groupItems count="14">
          <s v="&lt;05/04/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6/07/23"/>
        </groupItems>
      </fieldGroup>
    </cacheField>
    <cacheField name="Field2" numFmtId="0" formula="'Ընդամենը ծախսեր'/'Օրապահիկը_x000a_ /օրերի քանակ/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0"/>
    <n v="1.1000000000000001"/>
    <s v="2023 թվական, _x000a_2-րդ  եռամսյակ"/>
    <s v="14.04.2023թ _x000a_N 417-Ա"/>
    <x v="0"/>
    <x v="0"/>
    <x v="0"/>
    <x v="0"/>
    <x v="0"/>
    <x v="0"/>
    <n v="285.48250000000002"/>
    <n v="4"/>
    <n v="461.44499999999999"/>
    <n v="461.44499999999999"/>
    <n v="0"/>
    <n v="1"/>
    <n v="42.75"/>
    <n v="2"/>
    <n v="66.77"/>
    <n v="0"/>
    <n v="570.96500000000003"/>
  </r>
  <r>
    <x v="0"/>
    <n v="1.2"/>
    <s v="2023 թվական, _x000a_2-րդ  եռամսյակ"/>
    <s v="17.05.2023թ _x000a_N 576-Ա"/>
    <x v="0"/>
    <x v="0"/>
    <x v="0"/>
    <x v="1"/>
    <x v="1"/>
    <x v="1"/>
    <n v="157.63400000000001"/>
    <n v="4"/>
    <n v="278.08199999999999"/>
    <n v="278.08199999999999"/>
    <n v="0"/>
    <n v="5"/>
    <n v="348.80200000000002"/>
    <n v="6"/>
    <n v="318.92"/>
    <n v="0"/>
    <n v="945.80400000000009"/>
  </r>
  <r>
    <x v="1"/>
    <n v="2.2999999999999998"/>
    <s v="2023 թվական, _x000a_2-րդ  եռամսյակ"/>
    <s v="25.05.2023թ  _x000a_N 8/298-Ա _x000a_"/>
    <x v="1"/>
    <x v="0"/>
    <x v="0"/>
    <x v="2"/>
    <x v="2"/>
    <x v="2"/>
    <n v="151.65780000000001"/>
    <n v="5"/>
    <n v="111.995"/>
    <n v="111.995"/>
    <n v="0"/>
    <n v="4"/>
    <n v="314.47300000000001"/>
    <n v="5"/>
    <n v="324.67700000000002"/>
    <n v="7.1440000000000001"/>
    <n v="758.28899999999999"/>
  </r>
  <r>
    <x v="1"/>
    <n v="2.2999999999999998"/>
    <s v="2023 թվական, _x000a_2-րդ  եռամսյակ"/>
    <s v="25.05.2023թ  _x000a_N 8/299-Ա"/>
    <x v="2"/>
    <x v="0"/>
    <x v="0"/>
    <x v="2"/>
    <x v="2"/>
    <x v="2"/>
    <n v="23.827800000000003"/>
    <n v="5"/>
    <n v="111.995"/>
    <n v="111.995"/>
    <n v="0"/>
    <n v="4"/>
    <n v="0"/>
    <n v="5"/>
    <n v="0"/>
    <n v="7.1440000000000001"/>
    <n v="119.13900000000001"/>
  </r>
  <r>
    <x v="1"/>
    <n v="2.2999999999999998"/>
    <s v="2023 թվական, _x000a_2-րդ  եռամսյակ"/>
    <s v="25.05.2023թ  _x000a_N 13/25-Ա"/>
    <x v="3"/>
    <x v="0"/>
    <x v="0"/>
    <x v="2"/>
    <x v="2"/>
    <x v="2"/>
    <n v="23.827800000000003"/>
    <n v="5"/>
    <n v="111.995"/>
    <n v="111.995"/>
    <n v="0"/>
    <n v="4"/>
    <n v="0"/>
    <n v="5"/>
    <n v="0"/>
    <n v="7.1440000000000001"/>
    <n v="119.13900000000001"/>
  </r>
  <r>
    <x v="2"/>
    <n v="3.3"/>
    <s v="2023 թվական, _x000a_2-րդ  եռամսյակ"/>
    <s v="04.04.2023թ _x000a_N 565-Ա"/>
    <x v="4"/>
    <x v="0"/>
    <x v="0"/>
    <x v="3"/>
    <x v="3"/>
    <x v="3"/>
    <n v="44.330000000000005"/>
    <n v="3"/>
    <n v="44.427999999999997"/>
    <n v="44.427999999999997"/>
    <n v="0"/>
    <n v="2"/>
    <n v="0"/>
    <n v="3"/>
    <n v="88.561999999999998"/>
    <n v="0"/>
    <n v="132.99"/>
  </r>
  <r>
    <x v="3"/>
    <n v="5.7"/>
    <s v="2023 թվական, _x000a_2-րդ  եռամսյակ"/>
    <s v="31.05.2023թ _x000a_N 850-Ա"/>
    <x v="5"/>
    <x v="0"/>
    <x v="0"/>
    <x v="4"/>
    <x v="4"/>
    <x v="4"/>
    <n v="67.069185714285723"/>
    <n v="7"/>
    <n v="140.684"/>
    <n v="140.684"/>
    <n v="0"/>
    <n v="6"/>
    <n v="277.90600000000001"/>
    <n v="7"/>
    <n v="40.894300000000001"/>
    <n v="10"/>
    <n v="469.48430000000002"/>
  </r>
  <r>
    <x v="4"/>
    <n v="11.1"/>
    <s v="2023 թվական, _x000a_2-րդ  եռամսյակ"/>
    <s v="05․04․2023թ _x000a_N 670-Ա"/>
    <x v="6"/>
    <x v="0"/>
    <x v="0"/>
    <x v="5"/>
    <x v="3"/>
    <x v="3"/>
    <n v="65.328499999999991"/>
    <n v="2"/>
    <n v="50"/>
    <n v="50"/>
    <n v="0"/>
    <n v="1"/>
    <n v="21.658999999999999"/>
    <n v="2"/>
    <n v="58.997999999999998"/>
    <n v="0"/>
    <n v="130.65699999999998"/>
  </r>
  <r>
    <x v="4"/>
    <n v="11.2"/>
    <s v="2023 թվական, _x000a_2-րդ  եռամսյակ"/>
    <s v="07․04․2023թ _x000a_N 206-Ա"/>
    <x v="7"/>
    <x v="0"/>
    <x v="0"/>
    <x v="6"/>
    <x v="5"/>
    <x v="0"/>
    <n v="89.77600000000001"/>
    <n v="5"/>
    <n v="148.756"/>
    <n v="148.756"/>
    <n v="0"/>
    <n v="4"/>
    <n v="124.9"/>
    <n v="5"/>
    <n v="167.02500000000001"/>
    <n v="8.1989999999999998"/>
    <n v="448.88000000000005"/>
  </r>
  <r>
    <x v="4"/>
    <n v="11.2"/>
    <s v="2023 թվական, _x000a_2-րդ  եռամսյակ"/>
    <s v="07․04․2023թ _x000a_N 206-Ա"/>
    <x v="8"/>
    <x v="0"/>
    <x v="0"/>
    <x v="6"/>
    <x v="5"/>
    <x v="0"/>
    <n v="89.419000000000011"/>
    <n v="5"/>
    <n v="148.756"/>
    <n v="148.756"/>
    <n v="0"/>
    <n v="4"/>
    <n v="124.92"/>
    <n v="5"/>
    <n v="167.02500000000001"/>
    <n v="6.3940000000000001"/>
    <n v="447.09500000000003"/>
  </r>
  <r>
    <x v="4"/>
    <n v="11.3"/>
    <s v="2023 թվական, _x000a_2-րդ  եռամսյակ"/>
    <s v="11․04․2023թ _x000a_N 216-Ա "/>
    <x v="9"/>
    <x v="0"/>
    <x v="0"/>
    <x v="7"/>
    <x v="6"/>
    <x v="5"/>
    <n v="147.51266666666666"/>
    <n v="3"/>
    <n v="238.79499999999999"/>
    <n v="238.79499999999999"/>
    <n v="0"/>
    <n v="2"/>
    <n v="95.441000000000003"/>
    <n v="3"/>
    <n v="108.30200000000001"/>
    <n v="0"/>
    <n v="442.53800000000001"/>
  </r>
  <r>
    <x v="4"/>
    <n v="11.4"/>
    <s v="2023 թվական, _x000a_2-րդ  եռամսյակ"/>
    <s v="17.04.2023թ _x000a_N 423-Ա"/>
    <x v="10"/>
    <x v="0"/>
    <x v="0"/>
    <x v="8"/>
    <x v="7"/>
    <x v="6"/>
    <n v="44.985666666666667"/>
    <n v="4"/>
    <n v="0"/>
    <n v="0"/>
    <n v="0"/>
    <n v="2"/>
    <n v="50.609000000000002"/>
    <n v="3"/>
    <n v="84.347999999999999"/>
    <n v="0"/>
    <n v="134.95699999999999"/>
  </r>
  <r>
    <x v="4"/>
    <n v="11.5"/>
    <s v="2023 թվական, _x000a_2-րդ  եռամսյակ"/>
    <s v="19․04․2023թ _x000a_N 241-Ա "/>
    <x v="11"/>
    <x v="0"/>
    <x v="0"/>
    <x v="9"/>
    <x v="8"/>
    <x v="7"/>
    <n v="183.29233333333332"/>
    <n v="3"/>
    <n v="448"/>
    <n v="448"/>
    <n v="0"/>
    <n v="2"/>
    <n v="34.423999999999999"/>
    <n v="3"/>
    <n v="67.453000000000003"/>
    <n v="0"/>
    <n v="549.87699999999995"/>
  </r>
  <r>
    <x v="4"/>
    <n v="11.6"/>
    <s v="2023 թվական, _x000a_2-րդ  եռամսյակ"/>
    <s v="21․04․2023թ _x000a_N 800-Ա"/>
    <x v="12"/>
    <x v="0"/>
    <x v="0"/>
    <x v="10"/>
    <x v="9"/>
    <x v="0"/>
    <n v="112.61933333333333"/>
    <n v="3.4"/>
    <n v="165.58600000000001"/>
    <n v="165.58600000000001"/>
    <n v="0"/>
    <n v="2"/>
    <n v="62.305"/>
    <n v="3"/>
    <n v="99.966999999999999"/>
    <n v="10"/>
    <n v="337.858"/>
  </r>
  <r>
    <x v="4"/>
    <n v="11.7"/>
    <s v="2023 թվական, _x000a_2-րդ  եռամսյակ"/>
    <s v="27.04.2023թ _x000a_N 452-Ա"/>
    <x v="12"/>
    <x v="0"/>
    <x v="0"/>
    <x v="11"/>
    <x v="10"/>
    <x v="8"/>
    <n v="86.339999999999989"/>
    <n v="3.4"/>
    <n v="126.86"/>
    <n v="126.86"/>
    <n v="0"/>
    <n v="2"/>
    <n v="85.787999999999997"/>
    <n v="3"/>
    <n v="46.372"/>
    <n v="0"/>
    <n v="259.02"/>
  </r>
  <r>
    <x v="4"/>
    <n v="11.8"/>
    <s v="2023 թվական, _x000a_2-րդ  եռամսյակ"/>
    <s v="27․04․2023թ _x000a_N 835-Ա"/>
    <x v="12"/>
    <x v="0"/>
    <x v="0"/>
    <x v="12"/>
    <x v="11"/>
    <x v="9"/>
    <n v="316.66649999999998"/>
    <n v="3.4"/>
    <n v="326.52999999999997"/>
    <n v="326.52999999999997"/>
    <n v="0"/>
    <n v="1"/>
    <n v="138.34299999999999"/>
    <n v="2"/>
    <n v="163.46"/>
    <n v="5"/>
    <n v="633.33299999999997"/>
  </r>
  <r>
    <x v="4"/>
    <n v="11.9"/>
    <s v="2023 թվական, _x000a_2-րդ  եռամսյակ"/>
    <s v="19․04․2023թ _x000a_N 241-Ա"/>
    <x v="11"/>
    <x v="0"/>
    <x v="0"/>
    <x v="9"/>
    <x v="8"/>
    <x v="7"/>
    <n v="347.55466666666666"/>
    <n v="3"/>
    <n v="1034.664"/>
    <n v="1034.664"/>
    <n v="0"/>
    <n v="2"/>
    <n v="0"/>
    <n v="3"/>
    <n v="0"/>
    <n v="8"/>
    <n v="1042.664"/>
  </r>
  <r>
    <x v="5"/>
    <n v="13.13"/>
    <s v="2023 թվական, _x000a_2-րդ  եռամսյակ"/>
    <s v="30.05.2023թ_x000a_N 431-ԳՔ"/>
    <x v="13"/>
    <x v="0"/>
    <x v="0"/>
    <x v="13"/>
    <x v="12"/>
    <x v="4"/>
    <n v="58.443000000000005"/>
    <n v="3"/>
    <n v="0"/>
    <n v="0"/>
    <n v="0"/>
    <n v="2"/>
    <n v="0"/>
    <n v="3"/>
    <n v="175.32900000000001"/>
    <n v="0"/>
    <n v="175.32900000000001"/>
  </r>
  <r>
    <x v="6"/>
    <n v="28.1"/>
    <s v="2023 թվական, _x000a_2-րդ  եռամսյակ"/>
    <s v="06․07․2023թ․ _x000a_N 275-Ա"/>
    <x v="14"/>
    <x v="1"/>
    <x v="1"/>
    <x v="14"/>
    <x v="13"/>
    <x v="10"/>
    <n v="0"/>
    <n v="5"/>
    <n v="0"/>
    <n v="0"/>
    <n v="0"/>
    <n v="5"/>
    <n v="0"/>
    <n v="6"/>
    <n v="0"/>
    <n v="0"/>
    <n v="0"/>
  </r>
  <r>
    <x v="6"/>
    <n v="28.2"/>
    <s v="2023 թվական, _x000a_2-րդ  եռամսյակ"/>
    <s v="20․06․2023թ․ _x000a_N245-Ա"/>
    <x v="15"/>
    <x v="1"/>
    <x v="1"/>
    <x v="15"/>
    <x v="14"/>
    <x v="11"/>
    <n v="0"/>
    <n v="4"/>
    <n v="0"/>
    <n v="0"/>
    <n v="0"/>
    <n v="3"/>
    <n v="0"/>
    <n v="4"/>
    <n v="0"/>
    <n v="0"/>
    <n v="0"/>
  </r>
  <r>
    <x v="6"/>
    <n v="28.3"/>
    <s v="2023 թվական, _x000a_2-րդ  եռամսյակ"/>
    <s v="15․06․2023թ․ _x000a_N239-Ա"/>
    <x v="16"/>
    <x v="1"/>
    <x v="1"/>
    <x v="16"/>
    <x v="15"/>
    <x v="12"/>
    <n v="0"/>
    <n v="6"/>
    <n v="0"/>
    <n v="0"/>
    <n v="0"/>
    <n v="5"/>
    <n v="0"/>
    <n v="6"/>
    <n v="0"/>
    <n v="0"/>
    <n v="0"/>
  </r>
  <r>
    <x v="6"/>
    <n v="28.4"/>
    <s v="2023 թվական, _x000a_2-րդ  եռամսյակ"/>
    <s v="19․05․2023թ․ _x000a_N201-Ա"/>
    <x v="17"/>
    <x v="1"/>
    <x v="1"/>
    <x v="17"/>
    <x v="16"/>
    <x v="9"/>
    <n v="0"/>
    <n v="5"/>
    <n v="0"/>
    <n v="0"/>
    <n v="0"/>
    <n v="4"/>
    <n v="0"/>
    <n v="5"/>
    <n v="0"/>
    <n v="0"/>
    <n v="0"/>
  </r>
  <r>
    <x v="6"/>
    <n v="28.5"/>
    <s v="2023 թվական, _x000a_2-րդ  եռամսյակ"/>
    <s v="19․05․2023թ․ _x000a_N200-Ա"/>
    <x v="18"/>
    <x v="1"/>
    <x v="1"/>
    <x v="18"/>
    <x v="17"/>
    <x v="13"/>
    <n v="0"/>
    <n v="8"/>
    <n v="0"/>
    <n v="0"/>
    <n v="0"/>
    <n v="7"/>
    <n v="0"/>
    <n v="8"/>
    <n v="0"/>
    <n v="0"/>
    <n v="0"/>
  </r>
  <r>
    <x v="6"/>
    <n v="28.6"/>
    <s v="2023 թվական, _x000a_2-րդ  եռամսյակ"/>
    <s v="02․05․2023թ․ _x000a_N 36-Ա"/>
    <x v="19"/>
    <x v="1"/>
    <x v="1"/>
    <x v="19"/>
    <x v="18"/>
    <x v="14"/>
    <n v="0"/>
    <n v="5"/>
    <n v="0"/>
    <n v="0"/>
    <n v="0"/>
    <n v="4"/>
    <n v="0"/>
    <n v="5"/>
    <n v="0"/>
    <n v="0"/>
    <n v="0"/>
  </r>
  <r>
    <x v="6"/>
    <n v="28.7"/>
    <s v="2023 թվական, _x000a_2-րդ  եռամսյակ"/>
    <s v="04․05․2023թ․ _x000a_N 174-Ա"/>
    <x v="20"/>
    <x v="1"/>
    <x v="1"/>
    <x v="20"/>
    <x v="19"/>
    <x v="15"/>
    <n v="0"/>
    <n v="4"/>
    <n v="0"/>
    <n v="0"/>
    <n v="0"/>
    <n v="3"/>
    <n v="0"/>
    <n v="4"/>
    <n v="0"/>
    <n v="0"/>
    <n v="0"/>
  </r>
  <r>
    <x v="6"/>
    <n v="28.8"/>
    <s v="2023 թվական, _x000a_2-րդ  եռամսյակ"/>
    <s v="02․05․2023թ․ _x000a_N 37-Ա"/>
    <x v="21"/>
    <x v="1"/>
    <x v="1"/>
    <x v="21"/>
    <x v="20"/>
    <x v="9"/>
    <n v="0"/>
    <n v="6"/>
    <n v="0"/>
    <n v="0"/>
    <n v="0"/>
    <n v="5"/>
    <n v="0"/>
    <n v="6"/>
    <n v="0"/>
    <n v="0"/>
    <n v="0"/>
  </r>
  <r>
    <x v="6"/>
    <n v="28.9"/>
    <s v="2023 թվական, _x000a_2-րդ  եռամսյակ"/>
    <s v="17․04․2023թ․ _x000a_N 151-Ա"/>
    <x v="14"/>
    <x v="1"/>
    <x v="1"/>
    <x v="22"/>
    <x v="1"/>
    <x v="16"/>
    <n v="0"/>
    <n v="5"/>
    <n v="0"/>
    <n v="0"/>
    <n v="0"/>
    <n v="3"/>
    <n v="0"/>
    <n v="4"/>
    <n v="0"/>
    <n v="0"/>
    <n v="0"/>
  </r>
  <r>
    <x v="7"/>
    <s v="10.1"/>
    <s v="2023 թվական, _x000a_2-րդ  եռամսյակ"/>
    <s v="17․05․2023թ _x000a_N 49-Ա-4"/>
    <x v="22"/>
    <x v="0"/>
    <x v="0"/>
    <x v="20"/>
    <x v="21"/>
    <x v="0"/>
    <n v="92.362666666666669"/>
    <n v="3"/>
    <n v="115"/>
    <n v="115"/>
    <n v="0"/>
    <n v="2"/>
    <n v="62.234000000000002"/>
    <n v="3"/>
    <n v="99.853999999999999"/>
    <n v="0"/>
    <n v="277.08800000000002"/>
  </r>
  <r>
    <x v="4"/>
    <s v="11.10"/>
    <s v="2023 թվական, _x000a_2-րդ  եռամսյակ"/>
    <s v="05.05.2023թ _x000a_N 484-Ա"/>
    <x v="12"/>
    <x v="0"/>
    <x v="0"/>
    <x v="23"/>
    <x v="22"/>
    <x v="17"/>
    <n v="65.352666666666664"/>
    <n v="3.4"/>
    <n v="289.78199999999998"/>
    <n v="289.78199999999998"/>
    <n v="0"/>
    <n v="5"/>
    <n v="47.121000000000002"/>
    <n v="6"/>
    <n v="45.213000000000001"/>
    <n v="10"/>
    <n v="392.11599999999999"/>
  </r>
  <r>
    <x v="4"/>
    <s v="11.11"/>
    <s v="2023 թվական, _x000a_2-րդ  եռամսյակ"/>
    <s v="22.05.2023թ _x000a_N 548-Ա"/>
    <x v="10"/>
    <x v="0"/>
    <x v="0"/>
    <x v="24"/>
    <x v="19"/>
    <x v="18"/>
    <n v="75.834400000000002"/>
    <n v="4"/>
    <n v="0"/>
    <n v="0"/>
    <n v="0"/>
    <n v="4"/>
    <n v="162.50200000000001"/>
    <n v="5"/>
    <n v="216.67"/>
    <n v="0"/>
    <n v="379.17200000000003"/>
  </r>
  <r>
    <x v="4"/>
    <s v="11.12"/>
    <s v="2023 թվական, _x000a_2-րդ  եռամսյակ"/>
    <s v="23.05.2023թ _x000a_N 306-Ա"/>
    <x v="11"/>
    <x v="0"/>
    <x v="0"/>
    <x v="25"/>
    <x v="23"/>
    <x v="4"/>
    <n v="180.65466666666666"/>
    <n v="3"/>
    <n v="258.44799999999998"/>
    <n v="258.44799999999998"/>
    <n v="0"/>
    <n v="2"/>
    <n v="92.57"/>
    <n v="3"/>
    <n v="177.08500000000001"/>
    <n v="13.861000000000001"/>
    <n v="541.96399999999994"/>
  </r>
  <r>
    <x v="4"/>
    <s v="11.13"/>
    <s v="2023 թվական, _x000a_2-րդ  եռամսյակ"/>
    <s v="22.05.2023թ _x000a_N 1034-Ա"/>
    <x v="23"/>
    <x v="0"/>
    <x v="0"/>
    <x v="20"/>
    <x v="21"/>
    <x v="0"/>
    <n v="108.05933333333333"/>
    <n v="3"/>
    <n v="152.13999999999999"/>
    <n v="152.13999999999999"/>
    <n v="0"/>
    <n v="2"/>
    <n v="62.215000000000003"/>
    <n v="3"/>
    <n v="99.822999999999993"/>
    <n v="10"/>
    <n v="324.178"/>
  </r>
  <r>
    <x v="4"/>
    <s v="11.14"/>
    <s v="2023 թվական, _x000a_2-րդ  եռամսյակ"/>
    <s v="26.05.2023թ _x000a_N 1085-Ա"/>
    <x v="12"/>
    <x v="0"/>
    <x v="0"/>
    <x v="25"/>
    <x v="23"/>
    <x v="19"/>
    <n v="111.00933333333332"/>
    <n v="3.4"/>
    <n v="119.65900000000001"/>
    <n v="119.65900000000001"/>
    <n v="0"/>
    <n v="2"/>
    <n v="168.12299999999999"/>
    <n v="3"/>
    <n v="45.246000000000002"/>
    <n v="0"/>
    <n v="333.02799999999996"/>
  </r>
  <r>
    <x v="4"/>
    <s v="11.15"/>
    <s v="2023 թվական, _x000a_2-րդ  եռամսյակ"/>
    <s v="31.05.2023թ _x000a_N 586-Ա"/>
    <x v="24"/>
    <x v="0"/>
    <x v="0"/>
    <x v="26"/>
    <x v="24"/>
    <x v="20"/>
    <n v="53.369000000000007"/>
    <n v="5"/>
    <n v="0"/>
    <n v="0"/>
    <n v="0"/>
    <n v="4"/>
    <n v="114.13"/>
    <n v="5"/>
    <n v="152.715"/>
    <n v="0"/>
    <n v="266.84500000000003"/>
  </r>
  <r>
    <x v="8"/>
    <s v="11.15"/>
    <s v="2023 թվական, _x000a_2-րդ  եռամսյակ"/>
    <s v="18․04․2023թ_x000a_ N 233-Ա"/>
    <x v="25"/>
    <x v="0"/>
    <x v="0"/>
    <x v="9"/>
    <x v="25"/>
    <x v="21"/>
    <n v="138.57759999999999"/>
    <n v="5"/>
    <n v="453"/>
    <n v="453"/>
    <n v="0"/>
    <n v="4"/>
    <n v="125.49299999999999"/>
    <n v="5"/>
    <n v="114.395"/>
    <n v="0"/>
    <n v="692.88799999999992"/>
  </r>
  <r>
    <x v="8"/>
    <s v="11.15"/>
    <s v="2023 թվական, _x000a_2-րդ  եռամսյակ"/>
    <s v="18․04․2023թ_x000a_ N 233-Ա"/>
    <x v="26"/>
    <x v="0"/>
    <x v="0"/>
    <x v="9"/>
    <x v="25"/>
    <x v="21"/>
    <n v="138.57759999999999"/>
    <n v="4.5"/>
    <n v="453"/>
    <n v="453"/>
    <n v="0"/>
    <n v="4"/>
    <n v="125.49299999999999"/>
    <n v="5"/>
    <n v="114.395"/>
    <n v="0"/>
    <n v="692.88799999999992"/>
  </r>
  <r>
    <x v="8"/>
    <s v="11.17"/>
    <s v="2023 թվական, _x000a_2-րդ  եռամսյակ"/>
    <s v="04.05.2023թ _x000a_N 262-Ա"/>
    <x v="27"/>
    <x v="0"/>
    <x v="0"/>
    <x v="21"/>
    <x v="26"/>
    <x v="22"/>
    <n v="98.425600000000003"/>
    <n v="5"/>
    <n v="191.65700000000001"/>
    <n v="191.65700000000001"/>
    <n v="0"/>
    <n v="4"/>
    <n v="101.246"/>
    <n v="5"/>
    <n v="199.22499999999999"/>
    <n v="0"/>
    <n v="492.12800000000004"/>
  </r>
  <r>
    <x v="8"/>
    <s v="11.17"/>
    <s v="2023 թվական, _x000a_2-րդ  եռամսյակ"/>
    <s v="04.05.2023թ _x000a_N 262-Ա"/>
    <x v="28"/>
    <x v="0"/>
    <x v="0"/>
    <x v="21"/>
    <x v="26"/>
    <x v="22"/>
    <n v="98.425600000000003"/>
    <n v="5"/>
    <n v="191.65700000000001"/>
    <n v="191.65700000000001"/>
    <n v="0"/>
    <n v="4"/>
    <n v="101.246"/>
    <n v="5"/>
    <n v="199.22499999999999"/>
    <n v="0"/>
    <n v="492.12800000000004"/>
  </r>
  <r>
    <x v="8"/>
    <s v="11.19"/>
    <s v="2023 թվական, _x000a_2-րդ  եռամսյակ"/>
    <s v="10.05.2023թ _x000a_N 269-Ա"/>
    <x v="29"/>
    <x v="0"/>
    <x v="0"/>
    <x v="27"/>
    <x v="27"/>
    <x v="5"/>
    <n v="117.79349999999999"/>
    <n v="4"/>
    <n v="241.86"/>
    <n v="241.86"/>
    <n v="0"/>
    <n v="3"/>
    <n v="85.558000000000007"/>
    <n v="4"/>
    <n v="143.756"/>
    <n v="0"/>
    <n v="471.17399999999998"/>
  </r>
  <r>
    <x v="8"/>
    <s v="11.19"/>
    <s v="2023 թվական, _x000a_2-րդ  եռամսյակ"/>
    <s v="10.05.2023թ _x000a_N 269-Ա"/>
    <x v="26"/>
    <x v="0"/>
    <x v="0"/>
    <x v="27"/>
    <x v="27"/>
    <x v="5"/>
    <n v="132.0515"/>
    <n v="4.5"/>
    <n v="241.86"/>
    <n v="241.86"/>
    <n v="0"/>
    <n v="3"/>
    <n v="142.59"/>
    <n v="4"/>
    <n v="143.756"/>
    <n v="0"/>
    <n v="528.20600000000002"/>
  </r>
  <r>
    <x v="8"/>
    <s v="11.20"/>
    <s v="2023 թվական, _x000a_2-րդ  եռամսյակ"/>
    <s v="10.05.2023թ _x000a_N 931-Ա"/>
    <x v="30"/>
    <x v="0"/>
    <x v="0"/>
    <x v="28"/>
    <x v="28"/>
    <x v="5"/>
    <n v="40.466666666666669"/>
    <n v="4.25"/>
    <n v="242.8"/>
    <n v="242.8"/>
    <n v="0"/>
    <n v="5"/>
    <n v="0"/>
    <n v="6"/>
    <n v="0"/>
    <n v="0"/>
    <n v="242.8"/>
  </r>
  <r>
    <x v="8"/>
    <s v="11.21"/>
    <s v="2023 թվական, _x000a_2-րդ  եռամսյակ"/>
    <s v="11.05.2023թ _x000a_N 07-Ա"/>
    <x v="31"/>
    <x v="0"/>
    <x v="0"/>
    <x v="28"/>
    <x v="27"/>
    <x v="5"/>
    <n v="104.9"/>
    <n v="5"/>
    <n v="230.7"/>
    <n v="230.7"/>
    <n v="0"/>
    <n v="4"/>
    <n v="114.1"/>
    <n v="5"/>
    <n v="179.7"/>
    <n v="0"/>
    <n v="524.5"/>
  </r>
  <r>
    <x v="8"/>
    <s v="11.22"/>
    <s v="2023 թվական, _x000a_2-րդ  եռամսյակ"/>
    <s v="19․04․2023թ _x000a_N 772-Ա"/>
    <x v="30"/>
    <x v="0"/>
    <x v="0"/>
    <x v="9"/>
    <x v="25"/>
    <x v="21"/>
    <n v="138.5642"/>
    <n v="4.25"/>
    <n v="453"/>
    <n v="453"/>
    <n v="0"/>
    <n v="4"/>
    <n v="125.46100000000001"/>
    <n v="5"/>
    <n v="114.36"/>
    <n v="0"/>
    <n v="692.82100000000003"/>
  </r>
  <r>
    <x v="8"/>
    <s v="11.23"/>
    <s v="2023 թվական, _x000a_2-րդ  եռամսյակ"/>
    <s v="04․05․2023թ _x000a_N 887-Ա"/>
    <x v="30"/>
    <x v="0"/>
    <x v="0"/>
    <x v="29"/>
    <x v="17"/>
    <x v="22"/>
    <n v="167.374"/>
    <n v="4.25"/>
    <n v="191.65700000000001"/>
    <n v="191.65700000000001"/>
    <n v="0"/>
    <n v="2"/>
    <n v="101.265"/>
    <n v="3"/>
    <n v="199.2"/>
    <n v="10"/>
    <n v="502.12200000000001"/>
  </r>
  <r>
    <x v="8"/>
    <s v="11.24"/>
    <s v="2023 թվական, _x000a_2-րդ  եռամսյակ"/>
    <s v="04.05.2023թ _x000a_N 1012-Ա"/>
    <x v="30"/>
    <x v="0"/>
    <x v="0"/>
    <x v="30"/>
    <x v="29"/>
    <x v="0"/>
    <n v="56.248666666666658"/>
    <n v="4.25"/>
    <n v="0"/>
    <n v="0"/>
    <n v="0"/>
    <n v="2"/>
    <n v="68.891999999999996"/>
    <n v="3"/>
    <n v="99.853999999999999"/>
    <n v="0"/>
    <n v="168.74599999999998"/>
  </r>
  <r>
    <x v="9"/>
    <s v="12.1"/>
    <s v="2023 թվական, _x000a_2-րդ  եռամսյակ"/>
    <s v="14.03.2023թ _x000a_N 156-Ա "/>
    <x v="32"/>
    <x v="0"/>
    <x v="0"/>
    <x v="7"/>
    <x v="6"/>
    <x v="0"/>
    <n v="115.51666666666667"/>
    <n v="3"/>
    <n v="184.08"/>
    <n v="184.08"/>
    <n v="0"/>
    <n v="2"/>
    <n v="62.381"/>
    <n v="3"/>
    <n v="100.089"/>
    <n v="0"/>
    <n v="346.55"/>
  </r>
  <r>
    <x v="9"/>
    <s v="12.10"/>
    <s v="2023 թվական, _x000a_2-րդ  եռամսյակ"/>
    <s v="04.05.2023թ _x000a_N 206-Ա"/>
    <x v="33"/>
    <x v="0"/>
    <x v="0"/>
    <x v="31"/>
    <x v="30"/>
    <x v="0"/>
    <n v="101.62224999999999"/>
    <n v="4"/>
    <n v="173.04"/>
    <n v="173.04"/>
    <n v="0"/>
    <n v="3"/>
    <n v="100.242"/>
    <n v="4"/>
    <n v="133.20699999999999"/>
    <n v="0"/>
    <n v="406.48899999999998"/>
  </r>
  <r>
    <x v="9"/>
    <s v="12.11"/>
    <s v="2023 թվական, _x000a_2-րդ  եռամսյակ"/>
    <s v="12․05․2023թ _x000a_N 624-Ա"/>
    <x v="34"/>
    <x v="0"/>
    <x v="0"/>
    <x v="31"/>
    <x v="16"/>
    <x v="0"/>
    <n v="92.512999999999991"/>
    <n v="12"/>
    <n v="187.28299999999999"/>
    <n v="187.28299999999999"/>
    <n v="0"/>
    <n v="11"/>
    <n v="524.16"/>
    <n v="12"/>
    <n v="398.71300000000002"/>
    <n v="0"/>
    <n v="1110.1559999999999"/>
  </r>
  <r>
    <x v="9"/>
    <s v="12.12"/>
    <s v="2023 թվական, _x000a_2-րդ  եռամսյակ"/>
    <s v="22.05.2023թ _x000a_N 547-Ա"/>
    <x v="35"/>
    <x v="0"/>
    <x v="0"/>
    <x v="32"/>
    <x v="16"/>
    <x v="16"/>
    <n v="163.95033333333333"/>
    <n v="4.5"/>
    <n v="292.96100000000001"/>
    <n v="292.96100000000001"/>
    <n v="0"/>
    <n v="2"/>
    <n v="103.08"/>
    <n v="3"/>
    <n v="86.94"/>
    <n v="8.8699999999999992"/>
    <n v="491.851"/>
  </r>
  <r>
    <x v="9"/>
    <s v="12.13"/>
    <s v="2023 թվական, _x000a_2-րդ  եռամսյակ"/>
    <s v="18.05.2023թ _x000a_N 219-Ա "/>
    <x v="36"/>
    <x v="0"/>
    <x v="0"/>
    <x v="32"/>
    <x v="16"/>
    <x v="16"/>
    <n v="165.86133333333333"/>
    <n v="3"/>
    <n v="292.96100000000001"/>
    <n v="292.96100000000001"/>
    <n v="0"/>
    <n v="2"/>
    <n v="103.08"/>
    <n v="3"/>
    <n v="86.94"/>
    <n v="14.603"/>
    <n v="497.584"/>
  </r>
  <r>
    <x v="9"/>
    <s v="12.14"/>
    <s v="2023 թվական, _x000a_2-րդ  եռամսյակ"/>
    <s v="05․06․2023թ _x000a_N 765-Ա"/>
    <x v="37"/>
    <x v="0"/>
    <x v="0"/>
    <x v="33"/>
    <x v="18"/>
    <x v="23"/>
    <n v="77.844333333333338"/>
    <n v="3"/>
    <n v="92.65"/>
    <n v="92.65"/>
    <n v="0"/>
    <n v="2"/>
    <n v="87.471000000000004"/>
    <n v="3"/>
    <n v="53.411999999999999"/>
    <n v="0"/>
    <n v="233.53300000000002"/>
  </r>
  <r>
    <x v="9"/>
    <s v="12.15"/>
    <s v="2023 թվական, _x000a_2-րդ  եռամսյակ"/>
    <s v="05․06․2023թ _x000a_N 241-Ա"/>
    <x v="38"/>
    <x v="0"/>
    <x v="0"/>
    <x v="33"/>
    <x v="18"/>
    <x v="23"/>
    <n v="86.783666666666662"/>
    <n v="3.75"/>
    <n v="92.65"/>
    <n v="92.65"/>
    <n v="0"/>
    <n v="2"/>
    <n v="114.289"/>
    <n v="3"/>
    <n v="53.411999999999999"/>
    <n v="0"/>
    <n v="260.351"/>
  </r>
  <r>
    <x v="9"/>
    <s v="12.16"/>
    <s v="2023 թվական, _x000a_2-րդ  եռամսյակ"/>
    <s v="19.06.2023թ _x000a_N 272-Ա"/>
    <x v="39"/>
    <x v="0"/>
    <x v="0"/>
    <x v="34"/>
    <x v="31"/>
    <x v="0"/>
    <n v="116.48333333333333"/>
    <n v="3"/>
    <n v="167.892"/>
    <n v="167.892"/>
    <n v="0"/>
    <n v="2"/>
    <n v="81.900000000000006"/>
    <n v="3"/>
    <n v="99.658000000000001"/>
    <n v="0"/>
    <n v="349.45"/>
  </r>
  <r>
    <x v="9"/>
    <s v="12.17"/>
    <s v="2023 թվական, _x000a_2-րդ  եռամսյակ"/>
    <s v="19.06.2023թ _x000a_N 273-Ա"/>
    <x v="40"/>
    <x v="0"/>
    <x v="0"/>
    <x v="34"/>
    <x v="31"/>
    <x v="0"/>
    <n v="124.505"/>
    <n v="3"/>
    <n v="191.95699999999999"/>
    <n v="191.95699999999999"/>
    <n v="0"/>
    <n v="2"/>
    <n v="81.900000000000006"/>
    <n v="3"/>
    <n v="99.658000000000001"/>
    <n v="0"/>
    <n v="373.51499999999999"/>
  </r>
  <r>
    <x v="9"/>
    <s v="12.18"/>
    <s v="2023 թվական, _x000a_2-րդ  եռամսյակ"/>
    <s v="28.06.20232 թ. _x000a_N 291-Ա"/>
    <x v="38"/>
    <x v="1"/>
    <x v="1"/>
    <x v="35"/>
    <x v="32"/>
    <x v="10"/>
    <n v="0"/>
    <n v="3.75"/>
    <n v="0"/>
    <n v="0"/>
    <n v="0"/>
    <n v="2"/>
    <n v="0"/>
    <n v="3"/>
    <n v="0"/>
    <n v="0"/>
    <n v="0"/>
  </r>
  <r>
    <x v="9"/>
    <s v="12.19"/>
    <s v="2023 թվական, _x000a_2-րդ  եռամսյակ"/>
    <s v="12․06․23 թ․ _x000a_N 260-Ա"/>
    <x v="41"/>
    <x v="1"/>
    <x v="1"/>
    <x v="36"/>
    <x v="31"/>
    <x v="4"/>
    <n v="0"/>
    <n v="5"/>
    <n v="0"/>
    <n v="0"/>
    <n v="0"/>
    <n v="4"/>
    <n v="0"/>
    <n v="5"/>
    <n v="0"/>
    <n v="0"/>
    <n v="0"/>
  </r>
  <r>
    <x v="9"/>
    <s v="12.2"/>
    <s v="2023 թվական, _x000a_2-րդ  եռամսյակ"/>
    <s v="25․04․2023թ _x000a_185-Ա"/>
    <x v="39"/>
    <x v="0"/>
    <x v="0"/>
    <x v="37"/>
    <x v="33"/>
    <x v="16"/>
    <n v="29.02333333333333"/>
    <n v="3"/>
    <n v="0"/>
    <n v="0"/>
    <n v="0"/>
    <n v="2"/>
    <n v="0"/>
    <n v="3"/>
    <n v="87.07"/>
    <n v="0"/>
    <n v="87.07"/>
  </r>
  <r>
    <x v="9"/>
    <s v="12.20"/>
    <s v="2023 թվական, _x000a_2-րդ  եռամսյակ"/>
    <s v="12․06․23 թ․ _x000a_N 802-Ա"/>
    <x v="42"/>
    <x v="1"/>
    <x v="1"/>
    <x v="38"/>
    <x v="34"/>
    <x v="13"/>
    <n v="0"/>
    <n v="5"/>
    <n v="0"/>
    <n v="0"/>
    <n v="0"/>
    <n v="4"/>
    <n v="0"/>
    <n v="5"/>
    <n v="0"/>
    <n v="0"/>
    <n v="0"/>
  </r>
  <r>
    <x v="9"/>
    <s v="12.21"/>
    <s v="2023 թվական, _x000a_2-րդ  եռամսյակ"/>
    <s v="26․05․23 թ․ _x000a_N 232-Ա"/>
    <x v="41"/>
    <x v="1"/>
    <x v="1"/>
    <x v="39"/>
    <x v="35"/>
    <x v="24"/>
    <n v="0"/>
    <n v="5"/>
    <n v="0"/>
    <n v="0"/>
    <n v="0"/>
    <n v="4"/>
    <n v="0"/>
    <n v="5"/>
    <n v="0"/>
    <n v="0"/>
    <n v="0"/>
  </r>
  <r>
    <x v="9"/>
    <s v="12.22"/>
    <s v="2023 թվական, _x000a_2-րդ  եռամսյակ"/>
    <s v="25․05․23 թ․ _x000a_N 231-Ա"/>
    <x v="43"/>
    <x v="1"/>
    <x v="1"/>
    <x v="25"/>
    <x v="36"/>
    <x v="25"/>
    <n v="0"/>
    <n v="7"/>
    <n v="0"/>
    <n v="0"/>
    <n v="0"/>
    <n v="6"/>
    <n v="0"/>
    <n v="7"/>
    <n v="0"/>
    <n v="0"/>
    <n v="0"/>
  </r>
  <r>
    <x v="9"/>
    <s v="12.23"/>
    <s v="2023 թվական, _x000a_2-րդ  եռամսյակ"/>
    <s v="24․05․23 թ․ _x000a_N 229-Ա"/>
    <x v="44"/>
    <x v="1"/>
    <x v="1"/>
    <x v="40"/>
    <x v="36"/>
    <x v="26"/>
    <n v="0"/>
    <n v="5.5"/>
    <n v="0"/>
    <n v="0"/>
    <n v="0"/>
    <n v="4"/>
    <n v="0"/>
    <n v="5"/>
    <n v="0"/>
    <n v="0"/>
    <n v="0"/>
  </r>
  <r>
    <x v="9"/>
    <s v="12.24"/>
    <s v="2023 թվական, _x000a_2-րդ  եռամսյակ"/>
    <s v="22․05․23 թ․ _x000a_N 224-Ա"/>
    <x v="38"/>
    <x v="1"/>
    <x v="1"/>
    <x v="2"/>
    <x v="37"/>
    <x v="27"/>
    <n v="0"/>
    <n v="3.75"/>
    <n v="0"/>
    <n v="0"/>
    <n v="0"/>
    <n v="2"/>
    <n v="0"/>
    <n v="3"/>
    <n v="0"/>
    <n v="0"/>
    <n v="0"/>
  </r>
  <r>
    <x v="9"/>
    <s v="12.25"/>
    <s v="2023 թվական, _x000a_2-րդ  եռամսյակ"/>
    <s v="19․05․23 թ․ _x000a_N 664-Ա"/>
    <x v="45"/>
    <x v="1"/>
    <x v="1"/>
    <x v="15"/>
    <x v="38"/>
    <x v="28"/>
    <n v="0"/>
    <n v="5"/>
    <n v="0"/>
    <n v="0"/>
    <n v="0"/>
    <n v="4"/>
    <n v="0"/>
    <n v="5"/>
    <n v="0"/>
    <n v="0"/>
    <n v="0"/>
  </r>
  <r>
    <x v="9"/>
    <s v="12.26"/>
    <s v="2023 թվական, _x000a_2-րդ  եռամսյակ"/>
    <s v="19․05․23 թ․ N 647-Ա"/>
    <x v="46"/>
    <x v="1"/>
    <x v="1"/>
    <x v="41"/>
    <x v="31"/>
    <x v="4"/>
    <n v="0"/>
    <n v="12"/>
    <n v="0"/>
    <n v="0"/>
    <n v="0"/>
    <n v="11"/>
    <n v="0"/>
    <n v="12"/>
    <n v="0"/>
    <n v="0"/>
    <n v="0"/>
  </r>
  <r>
    <x v="9"/>
    <s v="12.27"/>
    <s v="2023 թվական, _x000a_2-րդ  եռամսյակ"/>
    <s v="17․05․2023 _x000a_N 216-Ա"/>
    <x v="47"/>
    <x v="1"/>
    <x v="1"/>
    <x v="42"/>
    <x v="39"/>
    <x v="29"/>
    <n v="0"/>
    <n v="3"/>
    <n v="0"/>
    <n v="0"/>
    <n v="0"/>
    <n v="2"/>
    <n v="0"/>
    <n v="3"/>
    <n v="0"/>
    <n v="0"/>
    <n v="0"/>
  </r>
  <r>
    <x v="9"/>
    <s v="12.28"/>
    <s v="2023 թվական, _x000a_2-րդ  եռամսյակ"/>
    <s v="16․05․2023 _x000a_N 215-Ա"/>
    <x v="48"/>
    <x v="1"/>
    <x v="1"/>
    <x v="39"/>
    <x v="23"/>
    <x v="30"/>
    <n v="0"/>
    <n v="4"/>
    <n v="0"/>
    <n v="0"/>
    <n v="0"/>
    <n v="3"/>
    <n v="0"/>
    <n v="4"/>
    <n v="0"/>
    <n v="0"/>
    <n v="0"/>
  </r>
  <r>
    <x v="9"/>
    <s v="12.29"/>
    <s v="2023 թվական, _x000a_2-րդ  եռամսյակ"/>
    <s v="16․05․2023 _x000a_N 639-Ա"/>
    <x v="49"/>
    <x v="1"/>
    <x v="1"/>
    <x v="15"/>
    <x v="38"/>
    <x v="28"/>
    <n v="0"/>
    <n v="5"/>
    <n v="0"/>
    <n v="0"/>
    <n v="0"/>
    <n v="4"/>
    <n v="0"/>
    <n v="5"/>
    <n v="0"/>
    <n v="0"/>
    <n v="0"/>
  </r>
  <r>
    <x v="9"/>
    <s v="12.3"/>
    <s v="2023 թվական, _x000a_2-րդ  եռամսյակ"/>
    <s v="25․04․2023թ _x000a_520-Ա"/>
    <x v="50"/>
    <x v="0"/>
    <x v="0"/>
    <x v="37"/>
    <x v="33"/>
    <x v="16"/>
    <n v="222.02999999999997"/>
    <n v="3"/>
    <n v="388.50799999999998"/>
    <n v="388.50799999999998"/>
    <n v="0"/>
    <n v="2"/>
    <n v="190.512"/>
    <n v="3"/>
    <n v="87.07"/>
    <n v="0"/>
    <n v="666.08999999999992"/>
  </r>
  <r>
    <x v="9"/>
    <s v="12.30"/>
    <s v="2023 թվական, _x000a_2-րդ  եռամսյակ"/>
    <s v="16․05․2023 _x000a_N 638-Ա"/>
    <x v="51"/>
    <x v="1"/>
    <x v="1"/>
    <x v="15"/>
    <x v="38"/>
    <x v="28"/>
    <n v="0"/>
    <n v="5"/>
    <n v="0"/>
    <n v="0"/>
    <n v="0"/>
    <n v="4"/>
    <n v="0"/>
    <n v="5"/>
    <n v="0"/>
    <n v="0"/>
    <n v="0"/>
  </r>
  <r>
    <x v="9"/>
    <s v="12.30"/>
    <s v="2023 թվական, _x000a_2-րդ  եռամսյակ"/>
    <s v="16․05․2023 _x000a_N 638-Ա"/>
    <x v="52"/>
    <x v="1"/>
    <x v="1"/>
    <x v="15"/>
    <x v="38"/>
    <x v="28"/>
    <n v="0"/>
    <n v="5"/>
    <n v="0"/>
    <n v="0"/>
    <n v="0"/>
    <n v="4"/>
    <n v="0"/>
    <n v="5"/>
    <n v="0"/>
    <n v="0"/>
    <n v="0"/>
  </r>
  <r>
    <x v="9"/>
    <s v="12.4"/>
    <s v="2023 թվական, _x000a_2-րդ  եռամսյակ"/>
    <s v="05.05.2023թ _x000a_N 484-Ա"/>
    <x v="38"/>
    <x v="0"/>
    <x v="0"/>
    <x v="23"/>
    <x v="22"/>
    <x v="17"/>
    <n v="159.65700000000001"/>
    <n v="3.75"/>
    <n v="418.96199999999999"/>
    <n v="418.96199999999999"/>
    <n v="0"/>
    <n v="5"/>
    <n v="448.56200000000001"/>
    <n v="6"/>
    <n v="90.418000000000006"/>
    <n v="0"/>
    <n v="957.94200000000001"/>
  </r>
  <r>
    <x v="9"/>
    <s v="12.4"/>
    <s v="2023 թվական, _x000a_2-րդ  եռամսյակ"/>
    <s v="05.05.2023թ _x000a_N 484-Ա"/>
    <x v="35"/>
    <x v="0"/>
    <x v="0"/>
    <x v="23"/>
    <x v="22"/>
    <x v="17"/>
    <n v="161.52950000000001"/>
    <n v="4.5"/>
    <n v="418.96199999999999"/>
    <n v="418.96199999999999"/>
    <n v="0"/>
    <n v="5"/>
    <n v="454.79700000000003"/>
    <n v="6"/>
    <n v="90.418000000000006"/>
    <n v="5"/>
    <n v="969.17700000000002"/>
  </r>
  <r>
    <x v="9"/>
    <s v="12.5"/>
    <s v="2023 թվական, _x000a_2-րդ  եռամսյակ"/>
    <s v="08.05.2023թ _x000a_N 212-Ա"/>
    <x v="44"/>
    <x v="0"/>
    <x v="0"/>
    <x v="23"/>
    <x v="22"/>
    <x v="17"/>
    <n v="160.69616666666667"/>
    <n v="5.5"/>
    <n v="418.96199999999999"/>
    <n v="418.96199999999999"/>
    <n v="0"/>
    <n v="5"/>
    <n v="454.79700000000003"/>
    <n v="6"/>
    <n v="90.418000000000006"/>
    <n v="0"/>
    <n v="964.17700000000002"/>
  </r>
  <r>
    <x v="9"/>
    <s v="12.5"/>
    <s v="2023 թվական, _x000a_2-րդ  եռամսյակ"/>
    <s v="08.05.2023թ _x000a_N 212-Ա"/>
    <x v="53"/>
    <x v="0"/>
    <x v="0"/>
    <x v="23"/>
    <x v="22"/>
    <x v="17"/>
    <n v="160.69616666666667"/>
    <n v="6"/>
    <n v="418.96199999999999"/>
    <n v="418.96199999999999"/>
    <n v="0"/>
    <n v="5"/>
    <n v="454.79700000000003"/>
    <n v="6"/>
    <n v="90.418000000000006"/>
    <n v="0"/>
    <n v="964.17700000000002"/>
  </r>
  <r>
    <x v="9"/>
    <s v="12.5"/>
    <s v="2023 թվական, _x000a_2-րդ  եռամսյակ"/>
    <s v="08.05.2023թ _x000a_N 212-Ա"/>
    <x v="54"/>
    <x v="0"/>
    <x v="0"/>
    <x v="23"/>
    <x v="22"/>
    <x v="17"/>
    <n v="104.90666666666668"/>
    <n v="6"/>
    <n v="383.98200000000003"/>
    <n v="383.98200000000003"/>
    <n v="0"/>
    <n v="5"/>
    <n v="155.04"/>
    <n v="6"/>
    <n v="90.418000000000006"/>
    <n v="0"/>
    <n v="629.44000000000005"/>
  </r>
  <r>
    <x v="9"/>
    <s v="12.6"/>
    <s v="2023 թվական, _x000a_2-րդ  եռամսյակ"/>
    <s v="08․05․2023թ _x000a_N 604-Ա"/>
    <x v="55"/>
    <x v="0"/>
    <x v="0"/>
    <x v="23"/>
    <x v="22"/>
    <x v="17"/>
    <n v="160.69616666666667"/>
    <n v="6"/>
    <n v="418.96199999999999"/>
    <n v="418.96199999999999"/>
    <n v="0"/>
    <n v="5"/>
    <n v="454.79700000000003"/>
    <n v="6"/>
    <n v="90.418000000000006"/>
    <n v="0"/>
    <n v="964.17700000000002"/>
  </r>
  <r>
    <x v="9"/>
    <s v="12.7"/>
    <s v="2023 թվական, _x000a_2-րդ  եռամսյակ"/>
    <s v="11.05.2023թ _x000a_N 507-Ա"/>
    <x v="56"/>
    <x v="0"/>
    <x v="0"/>
    <x v="43"/>
    <x v="40"/>
    <x v="31"/>
    <n v="94.866249999999994"/>
    <n v="4"/>
    <n v="294.26799999999997"/>
    <n v="294.26799999999997"/>
    <n v="0"/>
    <n v="3"/>
    <n v="44.747"/>
    <n v="4"/>
    <n v="40.450000000000003"/>
    <n v="0"/>
    <n v="379.46499999999997"/>
  </r>
  <r>
    <x v="9"/>
    <s v="12.8"/>
    <s v="2023 թվական, _x000a_2-րդ  եռամսյակ"/>
    <s v="11․05․2023թ _x000a_N 622-Ա"/>
    <x v="57"/>
    <x v="0"/>
    <x v="0"/>
    <x v="43"/>
    <x v="40"/>
    <x v="31"/>
    <n v="146.02199999999999"/>
    <n v="4"/>
    <n v="294.26799999999997"/>
    <n v="294.26799999999997"/>
    <n v="0"/>
    <n v="3"/>
    <n v="249.37"/>
    <n v="4"/>
    <n v="40.450000000000003"/>
    <n v="0"/>
    <n v="584.08799999999997"/>
  </r>
  <r>
    <x v="9"/>
    <s v="12.9"/>
    <s v="2023 թվական, _x000a_2-րդ  եռամսյակ"/>
    <s v="15.05.2023թ _x000a_N 630-Ա"/>
    <x v="58"/>
    <x v="1"/>
    <x v="1"/>
    <x v="2"/>
    <x v="37"/>
    <x v="27"/>
    <n v="0"/>
    <n v="3"/>
    <n v="0"/>
    <n v="0"/>
    <n v="0"/>
    <n v="2"/>
    <n v="0"/>
    <n v="3"/>
    <n v="0"/>
    <n v="0"/>
    <n v="0"/>
  </r>
  <r>
    <x v="9"/>
    <s v="12.9"/>
    <s v="2023 թվական, _x000a_2-րդ  եռամսյակ"/>
    <s v="15.05.2023թ _x000a_N 630-Ա"/>
    <x v="59"/>
    <x v="1"/>
    <x v="1"/>
    <x v="2"/>
    <x v="37"/>
    <x v="27"/>
    <n v="0"/>
    <n v="3"/>
    <n v="0"/>
    <n v="0"/>
    <n v="0"/>
    <n v="2"/>
    <n v="0"/>
    <n v="3"/>
    <n v="0"/>
    <n v="0"/>
    <n v="0"/>
  </r>
  <r>
    <x v="5"/>
    <s v="13.1"/>
    <s v="2023 թվական, _x000a_2-րդ  եռամսյակ"/>
    <s v="13.06.2023թ  _x000a_N 474-ԳՔ"/>
    <x v="60"/>
    <x v="0"/>
    <x v="0"/>
    <x v="44"/>
    <x v="41"/>
    <x v="32"/>
    <n v="83.126666666666665"/>
    <n v="3"/>
    <n v="249.38"/>
    <n v="249.38"/>
    <n v="0"/>
    <n v="2"/>
    <n v="0"/>
    <n v="3"/>
    <n v="0"/>
    <n v="0"/>
    <n v="249.38"/>
  </r>
  <r>
    <x v="5"/>
    <s v="13.10"/>
    <s v="2023 թվական, _x000a_2-րդ  եռամսյակ"/>
    <s v="17.05.2023թ_x000a_N 368-ՀՆ "/>
    <x v="61"/>
    <x v="0"/>
    <x v="0"/>
    <x v="19"/>
    <x v="42"/>
    <x v="22"/>
    <n v="38.923250000000003"/>
    <n v="3.6666666666666665"/>
    <n v="0"/>
    <n v="0"/>
    <n v="0"/>
    <n v="3"/>
    <n v="0"/>
    <n v="4"/>
    <n v="155.69300000000001"/>
    <n v="0"/>
    <n v="155.69300000000001"/>
  </r>
  <r>
    <x v="5"/>
    <s v="13.11"/>
    <s v="2023 թվական, _x000a_2-րդ  եռամսյակ"/>
    <s v="17.05.2023թ _x000a_N 371-ՀՆ,  _x000a_N 372-ԳՔ"/>
    <x v="62"/>
    <x v="0"/>
    <x v="0"/>
    <x v="45"/>
    <x v="16"/>
    <x v="33"/>
    <n v="94.429857142857145"/>
    <n v="4.5"/>
    <n v="152.49"/>
    <n v="152.49"/>
    <n v="0"/>
    <n v="6"/>
    <n v="270.10899999999998"/>
    <n v="7"/>
    <n v="238.41"/>
    <n v="0"/>
    <n v="661.00900000000001"/>
  </r>
  <r>
    <x v="5"/>
    <s v="13.11"/>
    <s v="2023 թվական, _x000a_2-րդ  եռամսյակ"/>
    <s v="17.05.2023թ _x000a_N 371-ՀՆ,  _x000a_N 372-ԳՔ"/>
    <x v="63"/>
    <x v="0"/>
    <x v="0"/>
    <x v="45"/>
    <x v="16"/>
    <x v="33"/>
    <n v="94.429857142857145"/>
    <n v="7"/>
    <n v="152.49"/>
    <n v="152.49"/>
    <n v="0"/>
    <n v="6"/>
    <n v="270.10899999999998"/>
    <n v="7"/>
    <n v="238.41"/>
    <n v="0"/>
    <n v="661.00900000000001"/>
  </r>
  <r>
    <x v="5"/>
    <s v="13.12"/>
    <s v="2023 թվական, _x000a_2-րդ  եռամսյակ"/>
    <s v="17.05.2023թ_x000a_N 367-ԳՔ"/>
    <x v="64"/>
    <x v="0"/>
    <x v="0"/>
    <x v="17"/>
    <x v="18"/>
    <x v="22"/>
    <n v="38.923250000000003"/>
    <n v="4"/>
    <n v="0"/>
    <n v="0"/>
    <n v="0"/>
    <n v="3"/>
    <n v="0"/>
    <n v="4"/>
    <n v="155.69300000000001"/>
    <n v="0"/>
    <n v="155.69300000000001"/>
  </r>
  <r>
    <x v="5"/>
    <s v="13.2"/>
    <s v="2023 թվական, _x000a_2-րդ  եռամսյակ"/>
    <s v="23.03.2023թ_x000a_N 164-ԳՔ, _x000a_N 165-ՀՆ"/>
    <x v="65"/>
    <x v="0"/>
    <x v="0"/>
    <x v="46"/>
    <x v="43"/>
    <x v="34"/>
    <n v="152.31075000000001"/>
    <n v="4"/>
    <n v="331.5"/>
    <n v="331.5"/>
    <n v="0"/>
    <n v="3"/>
    <n v="184.643"/>
    <n v="4"/>
    <n v="93.1"/>
    <n v="0"/>
    <n v="609.24300000000005"/>
  </r>
  <r>
    <x v="5"/>
    <s v="13.2"/>
    <s v="2023 թվական, _x000a_2-րդ  եռամսյակ"/>
    <s v="23.03.2023թ_x000a_N 164-ԳՔ, _x000a_N 165-ՀՆ"/>
    <x v="62"/>
    <x v="0"/>
    <x v="0"/>
    <x v="46"/>
    <x v="43"/>
    <x v="34"/>
    <n v="82.875"/>
    <n v="4.5"/>
    <n v="331.5"/>
    <n v="331.5"/>
    <n v="0"/>
    <n v="3"/>
    <n v="0"/>
    <n v="4"/>
    <n v="0"/>
    <n v="0"/>
    <n v="331.5"/>
  </r>
  <r>
    <x v="5"/>
    <s v="13.2"/>
    <s v="2023 թվական, _x000a_2-րդ  եռամսյակ"/>
    <s v="23.03.2023թ_x000a_N 164-ԳՔ, _x000a_N 165-ՀՆ"/>
    <x v="66"/>
    <x v="0"/>
    <x v="0"/>
    <x v="46"/>
    <x v="43"/>
    <x v="34"/>
    <n v="152.32350000000002"/>
    <n v="3.6666666666666665"/>
    <n v="331.51400000000001"/>
    <n v="331.51400000000001"/>
    <n v="0"/>
    <n v="3"/>
    <n v="184.643"/>
    <n v="4"/>
    <n v="93.137"/>
    <n v="0"/>
    <n v="609.2940000000001"/>
  </r>
  <r>
    <x v="5"/>
    <s v="13.2"/>
    <s v="2023 թվական, _x000a_2-րդ  եռամսյակ"/>
    <s v="23.03.2023թ_x000a_N 164-ԳՔ, _x000a_N 165-ՀՆ"/>
    <x v="67"/>
    <x v="0"/>
    <x v="0"/>
    <x v="46"/>
    <x v="43"/>
    <x v="34"/>
    <n v="82.875"/>
    <n v="3.6666666666666665"/>
    <n v="331.5"/>
    <n v="331.5"/>
    <n v="0"/>
    <n v="3"/>
    <n v="0"/>
    <n v="4"/>
    <n v="0"/>
    <n v="0"/>
    <n v="331.5"/>
  </r>
  <r>
    <x v="5"/>
    <s v="13.3"/>
    <s v="2023 թվական, _x000a_2-րդ  եռամսյակ"/>
    <s v="28.03.2023թ_x000a_N 178-ՀՆ"/>
    <x v="68"/>
    <x v="0"/>
    <x v="0"/>
    <x v="46"/>
    <x v="44"/>
    <x v="4"/>
    <n v="205.00399999999999"/>
    <n v="3.5"/>
    <n v="308.43400000000003"/>
    <n v="308.43400000000003"/>
    <n v="0"/>
    <n v="2"/>
    <n v="94.492000000000004"/>
    <n v="3"/>
    <n v="178.286"/>
    <n v="33.799999999999997"/>
    <n v="615.01199999999994"/>
  </r>
  <r>
    <x v="5"/>
    <s v="13.3"/>
    <s v="2023 թվական, _x000a_2-րդ  եռամսյակ"/>
    <s v="28.03.2023թ_x000a_N 178-ՀՆ"/>
    <x v="61"/>
    <x v="0"/>
    <x v="0"/>
    <x v="46"/>
    <x v="44"/>
    <x v="4"/>
    <n v="193.73733333333334"/>
    <n v="3.6666666666666665"/>
    <n v="308.43400000000003"/>
    <n v="308.43400000000003"/>
    <n v="0"/>
    <n v="2"/>
    <n v="94.492000000000004"/>
    <n v="3"/>
    <n v="178.286"/>
    <n v="0"/>
    <n v="581.21199999999999"/>
  </r>
  <r>
    <x v="5"/>
    <s v="13.4"/>
    <s v="2023 թվական, _x000a_2-րդ  եռամսյակ"/>
    <s v="02.02.2023թ_x000a_N 030-ՀՆ"/>
    <x v="66"/>
    <x v="0"/>
    <x v="0"/>
    <x v="47"/>
    <x v="45"/>
    <x v="35"/>
    <n v="118.556"/>
    <n v="3.6666666666666665"/>
    <n v="219.40799999999999"/>
    <n v="219.40799999999999"/>
    <n v="0"/>
    <n v="3"/>
    <n v="135.83000000000001"/>
    <n v="4"/>
    <n v="118.986"/>
    <n v="0"/>
    <n v="474.22399999999999"/>
  </r>
  <r>
    <x v="5"/>
    <s v="13.4"/>
    <s v="2023 թվական, _x000a_2-րդ  եռամսյակ"/>
    <s v="02.02.2023թ_x000a_N 030-ՀՆ"/>
    <x v="61"/>
    <x v="0"/>
    <x v="0"/>
    <x v="47"/>
    <x v="45"/>
    <x v="35"/>
    <n v="118.556"/>
    <n v="3.6666666666666665"/>
    <n v="219.40799999999999"/>
    <n v="219.40799999999999"/>
    <n v="0"/>
    <n v="3"/>
    <n v="135.83000000000001"/>
    <n v="4"/>
    <n v="118.986"/>
    <n v="0"/>
    <n v="474.22399999999999"/>
  </r>
  <r>
    <x v="5"/>
    <s v="13.4"/>
    <s v="2023 թվական, _x000a_2-րդ  եռամսյակ"/>
    <s v="02.02.2023թ_x000a_N 030-ՀՆ"/>
    <x v="69"/>
    <x v="0"/>
    <x v="0"/>
    <x v="47"/>
    <x v="45"/>
    <x v="35"/>
    <n v="118.556"/>
    <n v="3.5"/>
    <n v="219.40799999999999"/>
    <n v="219.40799999999999"/>
    <n v="0"/>
    <n v="3"/>
    <n v="135.83000000000001"/>
    <n v="4"/>
    <n v="118.986"/>
    <n v="0"/>
    <n v="474.22399999999999"/>
  </r>
  <r>
    <x v="5"/>
    <s v="13.5"/>
    <s v="2023 թվական, _x000a_2-րդ  եռամսյակ"/>
    <s v="28.03.2023թ _x000a_N 179-ԳՔ _x000a_N 180-ՀՆ"/>
    <x v="62"/>
    <x v="0"/>
    <x v="0"/>
    <x v="29"/>
    <x v="26"/>
    <x v="1"/>
    <n v="44.044750000000001"/>
    <n v="4.5"/>
    <n v="0"/>
    <n v="0"/>
    <n v="0"/>
    <n v="3"/>
    <n v="0"/>
    <n v="4"/>
    <n v="176.179"/>
    <n v="0"/>
    <n v="176.179"/>
  </r>
  <r>
    <x v="5"/>
    <s v="13.5"/>
    <s v="2023 թվական, _x000a_2-րդ  եռամսյակ"/>
    <s v="28.03.2023թ _x000a_N 179-ԳՔ _x000a_N 180-ՀՆ"/>
    <x v="67"/>
    <x v="0"/>
    <x v="0"/>
    <x v="29"/>
    <x v="26"/>
    <x v="1"/>
    <n v="44.044750000000001"/>
    <n v="3.6666666666666665"/>
    <n v="0"/>
    <n v="0"/>
    <n v="0"/>
    <n v="3"/>
    <n v="0"/>
    <n v="4"/>
    <n v="176.179"/>
    <n v="0"/>
    <n v="176.179"/>
  </r>
  <r>
    <x v="5"/>
    <s v="13.5"/>
    <s v="2023 թվական, _x000a_2-րդ  եռամսյակ"/>
    <s v="28.03.2023թ _x000a_N 179-ԳՔ _x000a_N 180-ՀՆ"/>
    <x v="68"/>
    <x v="0"/>
    <x v="0"/>
    <x v="29"/>
    <x v="26"/>
    <x v="1"/>
    <n v="44.044750000000001"/>
    <n v="3.5"/>
    <n v="0"/>
    <n v="0"/>
    <n v="0"/>
    <n v="3"/>
    <n v="0"/>
    <n v="4"/>
    <n v="176.179"/>
    <n v="0"/>
    <n v="176.179"/>
  </r>
  <r>
    <x v="5"/>
    <s v="13.6"/>
    <s v="2023 թվական, _x000a_2-րդ  եռամսյակ"/>
    <s v="27.03.2023թ_x000a_N 310-ԳՔ"/>
    <x v="70"/>
    <x v="0"/>
    <x v="0"/>
    <x v="48"/>
    <x v="10"/>
    <x v="34"/>
    <n v="13.005799999999999"/>
    <n v="5"/>
    <n v="0"/>
    <n v="0"/>
    <n v="0"/>
    <n v="4"/>
    <n v="0"/>
    <n v="5"/>
    <n v="65.028999999999996"/>
    <n v="0"/>
    <n v="65.028999999999996"/>
  </r>
  <r>
    <x v="5"/>
    <s v="13.7"/>
    <s v="2023 թվական, _x000a_2-րդ  եռամսյակ"/>
    <s v="03.05.2023թ_x000a_ N 324-ՀՆ"/>
    <x v="71"/>
    <x v="0"/>
    <x v="0"/>
    <x v="28"/>
    <x v="46"/>
    <x v="4"/>
    <n v="60.41"/>
    <n v="3"/>
    <n v="0"/>
    <n v="0"/>
    <n v="0"/>
    <n v="2"/>
    <n v="0"/>
    <n v="3"/>
    <n v="181.23"/>
    <n v="0"/>
    <n v="181.23"/>
  </r>
  <r>
    <x v="5"/>
    <s v="13.7"/>
    <s v="2023 թվական, _x000a_2-րդ  եռամսյակ"/>
    <s v="03.05.2023թ_x000a_ N 324-ՀՆ"/>
    <x v="69"/>
    <x v="0"/>
    <x v="0"/>
    <x v="28"/>
    <x v="46"/>
    <x v="4"/>
    <n v="60.41"/>
    <n v="3.5"/>
    <n v="0"/>
    <n v="0"/>
    <n v="0"/>
    <n v="2"/>
    <n v="0"/>
    <n v="3"/>
    <n v="181.23"/>
    <n v="0"/>
    <n v="181.23"/>
  </r>
  <r>
    <x v="5"/>
    <s v="13.8"/>
    <s v="2023 թվական, _x000a_2-րդ  եռամսյակ"/>
    <s v="27.03.2023թ_x000a_N 174-ԳՔ  _x000a_N 173- ՀՆ"/>
    <x v="62"/>
    <x v="0"/>
    <x v="0"/>
    <x v="20"/>
    <x v="21"/>
    <x v="36"/>
    <n v="34.877333333333333"/>
    <n v="4.5"/>
    <n v="0"/>
    <n v="0"/>
    <n v="0"/>
    <n v="2"/>
    <n v="0"/>
    <n v="3"/>
    <n v="104.63200000000001"/>
    <n v="0"/>
    <n v="104.63200000000001"/>
  </r>
  <r>
    <x v="5"/>
    <s v="13.8"/>
    <s v="2023 թվական, _x000a_2-րդ  եռամսյակ"/>
    <s v="27.03.2023թ_x000a_N 174-ԳՔ  _x000a_N 173- ՀՆ"/>
    <x v="66"/>
    <x v="0"/>
    <x v="0"/>
    <x v="20"/>
    <x v="21"/>
    <x v="36"/>
    <n v="34.877333333333333"/>
    <n v="3.6666666666666665"/>
    <n v="0"/>
    <n v="0"/>
    <n v="0"/>
    <n v="2"/>
    <n v="0"/>
    <n v="3"/>
    <n v="104.63200000000001"/>
    <n v="0"/>
    <n v="104.63200000000001"/>
  </r>
  <r>
    <x v="5"/>
    <s v="13.8"/>
    <s v="2023 թվական, _x000a_2-րդ  եռամսյակ"/>
    <s v="27.03.2023թ_x000a_N 174-ԳՔ  _x000a_N 173- ՀՆ"/>
    <x v="67"/>
    <x v="0"/>
    <x v="0"/>
    <x v="20"/>
    <x v="21"/>
    <x v="36"/>
    <n v="34.877333333333333"/>
    <n v="3.6666666666666665"/>
    <n v="0"/>
    <n v="0"/>
    <n v="0"/>
    <n v="2"/>
    <n v="0"/>
    <n v="3"/>
    <n v="104.63200000000001"/>
    <n v="0"/>
    <n v="104.63200000000001"/>
  </r>
  <r>
    <x v="5"/>
    <s v="13.9"/>
    <s v="2023 թվական, _x000a_2-րդ  եռամսյակ"/>
    <s v="26.05.2023թ_x000a_N 421-ՀՆ, _x000a_N 420-ԳՔ "/>
    <x v="72"/>
    <x v="0"/>
    <x v="0"/>
    <x v="20"/>
    <x v="21"/>
    <x v="0"/>
    <n v="127.05133333333333"/>
    <n v="3"/>
    <n v="115.349"/>
    <n v="115.349"/>
    <n v="0"/>
    <n v="2"/>
    <n v="166.15199999999999"/>
    <n v="3"/>
    <n v="99.653000000000006"/>
    <n v="0"/>
    <n v="381.154"/>
  </r>
  <r>
    <x v="5"/>
    <s v="13.9"/>
    <s v="2023 թվական, _x000a_2-րդ  եռամսյակ"/>
    <s v="26.05.2023թ_x000a_N 421-ՀՆ, _x000a_N 420-ԳՔ "/>
    <x v="73"/>
    <x v="0"/>
    <x v="0"/>
    <x v="20"/>
    <x v="21"/>
    <x v="0"/>
    <n v="127.05133333333333"/>
    <n v="3"/>
    <n v="115.349"/>
    <n v="115.349"/>
    <n v="0"/>
    <n v="2"/>
    <n v="166.15199999999999"/>
    <n v="3"/>
    <n v="99.653000000000006"/>
    <n v="0"/>
    <n v="381.154"/>
  </r>
  <r>
    <x v="10"/>
    <s v="14.1"/>
    <s v="2023 թվական, _x000a_2-րդ  եռամսյակ"/>
    <s v="30.06.2023թ _x000a_N ՆՀ-22-Ա"/>
    <x v="74"/>
    <x v="0"/>
    <x v="0"/>
    <x v="49"/>
    <x v="41"/>
    <x v="37"/>
    <n v="141.71677777777779"/>
    <n v="9"/>
    <n v="285.04599999999999"/>
    <n v="285.04599999999999"/>
    <n v="0"/>
    <n v="8"/>
    <n v="527.87699999999995"/>
    <n v="9"/>
    <n v="146.63200000000001"/>
    <n v="315.89600000000002"/>
    <n v="1275.451"/>
  </r>
  <r>
    <x v="10"/>
    <s v="14.2"/>
    <s v="2023 թվական, _x000a_2-րդ  եռամսյակ"/>
    <s v="28.06.2023թ _x000a_N ՆՀ-20-Ա"/>
    <x v="75"/>
    <x v="0"/>
    <x v="0"/>
    <x v="50"/>
    <x v="47"/>
    <x v="38"/>
    <n v="17.758666666666667"/>
    <n v="3"/>
    <n v="0"/>
    <n v="0"/>
    <n v="0"/>
    <n v="2"/>
    <n v="0"/>
    <n v="3"/>
    <n v="53.276000000000003"/>
    <n v="0"/>
    <n v="53.276000000000003"/>
  </r>
  <r>
    <x v="10"/>
    <s v="14.2"/>
    <s v="2023 թվական, _x000a_2-րդ  եռամսյակ"/>
    <s v="28.06.2023թ _x000a_N ՆՀ-20-Ա"/>
    <x v="76"/>
    <x v="0"/>
    <x v="0"/>
    <x v="50"/>
    <x v="47"/>
    <x v="38"/>
    <n v="17.758666666666667"/>
    <n v="3"/>
    <n v="0"/>
    <n v="0"/>
    <n v="0"/>
    <n v="2"/>
    <n v="0"/>
    <n v="3"/>
    <n v="53.276000000000003"/>
    <n v="0"/>
    <n v="53.276000000000003"/>
  </r>
  <r>
    <x v="10"/>
    <s v="14.3"/>
    <s v="2023 թվական, _x000a_2-րդ  եռամսյակ"/>
    <s v="29․06․2023թ _x000a_N ՆՀ-21-Ա"/>
    <x v="77"/>
    <x v="0"/>
    <x v="0"/>
    <x v="51"/>
    <x v="48"/>
    <x v="37"/>
    <n v="108.66500000000001"/>
    <n v="5"/>
    <n v="294.16000000000003"/>
    <n v="294.16000000000003"/>
    <n v="0"/>
    <n v="4"/>
    <n v="132.804"/>
    <n v="5"/>
    <n v="96.515000000000001"/>
    <n v="19.846"/>
    <n v="543.32500000000005"/>
  </r>
  <r>
    <x v="10"/>
    <s v="14.3"/>
    <s v="2023 թվական, _x000a_2-րդ  եռամսյակ"/>
    <s v="29․06․2023թ _x000a_N ՆՀ-21-Ա"/>
    <x v="78"/>
    <x v="0"/>
    <x v="0"/>
    <x v="51"/>
    <x v="48"/>
    <x v="37"/>
    <n v="82.104200000000006"/>
    <n v="5"/>
    <n v="294.16000000000003"/>
    <n v="294.16000000000003"/>
    <n v="0"/>
    <n v="4"/>
    <n v="0"/>
    <n v="5"/>
    <n v="96.515000000000001"/>
    <n v="19.846"/>
    <n v="410.52100000000002"/>
  </r>
  <r>
    <x v="10"/>
    <s v="14.3"/>
    <s v="2023 թվական, _x000a_2-րդ  եռամսյակ"/>
    <s v="29․06․2023թ _x000a_N ՆՀ-21-Ա"/>
    <x v="79"/>
    <x v="0"/>
    <x v="0"/>
    <x v="51"/>
    <x v="48"/>
    <x v="37"/>
    <n v="82.104200000000006"/>
    <n v="5"/>
    <n v="294.16000000000003"/>
    <n v="294.16000000000003"/>
    <n v="0"/>
    <n v="4"/>
    <n v="0"/>
    <n v="5"/>
    <n v="96.515000000000001"/>
    <n v="19.846"/>
    <n v="410.52100000000002"/>
  </r>
  <r>
    <x v="11"/>
    <s v="15.1"/>
    <s v="2023 թվական, _x000a_2-րդ  եռամսյակ"/>
    <s v="19․06․2023թ _x000a_N 79-Ա"/>
    <x v="80"/>
    <x v="0"/>
    <x v="0"/>
    <x v="49"/>
    <x v="49"/>
    <x v="9"/>
    <n v="156.2362"/>
    <n v="4"/>
    <n v="342"/>
    <n v="342"/>
    <n v="0"/>
    <n v="4"/>
    <n v="166.29"/>
    <n v="5"/>
    <n v="272.89100000000002"/>
    <n v="0"/>
    <n v="781.18100000000004"/>
  </r>
  <r>
    <x v="11"/>
    <s v="15.2"/>
    <s v="2023 թվական, _x000a_2-րդ  եռամսյակ"/>
    <s v="19․06․2023թ _x000a_N 0145-Ա"/>
    <x v="81"/>
    <x v="0"/>
    <x v="0"/>
    <x v="49"/>
    <x v="49"/>
    <x v="9"/>
    <n v="157.43620000000001"/>
    <n v="5"/>
    <n v="348"/>
    <n v="348"/>
    <n v="0"/>
    <n v="4"/>
    <n v="166.29"/>
    <n v="5"/>
    <n v="272.89100000000002"/>
    <n v="0"/>
    <n v="787.18100000000004"/>
  </r>
  <r>
    <x v="11"/>
    <s v="15.3"/>
    <s v="2023 թվական, _x000a_2-րդ  եռամսյակ"/>
    <s v="29․05․2023թ _x000a_N Ն-67-Ա"/>
    <x v="80"/>
    <x v="0"/>
    <x v="0"/>
    <x v="33"/>
    <x v="16"/>
    <x v="2"/>
    <n v="93.770250000000004"/>
    <n v="4"/>
    <n v="170"/>
    <n v="170"/>
    <n v="0"/>
    <n v="3"/>
    <n v="108.577"/>
    <n v="4"/>
    <n v="86.504000000000005"/>
    <n v="10"/>
    <n v="375.08100000000002"/>
  </r>
  <r>
    <x v="11"/>
    <s v="15.4"/>
    <s v="2023 թվական, _x000a_2-րդ  եռամսյակ"/>
    <s v="27․04․2023թ _x000a_N Ն-53-Ա"/>
    <x v="80"/>
    <x v="0"/>
    <x v="0"/>
    <x v="21"/>
    <x v="50"/>
    <x v="39"/>
    <n v="184.57866666666669"/>
    <n v="4"/>
    <n v="387.32800000000003"/>
    <n v="387.32800000000003"/>
    <n v="0"/>
    <n v="2"/>
    <n v="88.638999999999996"/>
    <n v="3"/>
    <n v="67.221000000000004"/>
    <n v="10.548"/>
    <n v="553.7360000000001"/>
  </r>
  <r>
    <x v="11"/>
    <s v="15.4"/>
    <s v="2023 թվական, _x000a_2-րդ  եռամսյակ"/>
    <s v="27․04․2023թ _x000a_N Ն-53-Ա"/>
    <x v="82"/>
    <x v="0"/>
    <x v="0"/>
    <x v="21"/>
    <x v="50"/>
    <x v="39"/>
    <n v="182.25033333333337"/>
    <n v="3"/>
    <n v="387.32800000000003"/>
    <n v="387.32800000000003"/>
    <n v="0"/>
    <n v="2"/>
    <n v="88.638999999999996"/>
    <n v="3"/>
    <n v="67.221000000000004"/>
    <n v="3.5630000000000002"/>
    <n v="546.75100000000009"/>
  </r>
  <r>
    <x v="12"/>
    <s v="16.1"/>
    <s v="2023 թվական, _x000a_2-րդ  եռամսյակ"/>
    <s v=" 19.04.2023թ _x000a_N 434-Ա"/>
    <x v="83"/>
    <x v="0"/>
    <x v="0"/>
    <x v="39"/>
    <x v="30"/>
    <x v="40"/>
    <n v="242.19200000000001"/>
    <n v="3.75"/>
    <n v="1453.152"/>
    <n v="1453.152"/>
    <n v="0"/>
    <n v="5"/>
    <n v="0"/>
    <n v="6"/>
    <n v="0"/>
    <n v="0"/>
    <n v="1453.152"/>
  </r>
  <r>
    <x v="12"/>
    <s v="16.2"/>
    <s v="2023 թվական, _x000a_2-րդ  եռամսյակ"/>
    <s v="26․04․2023թ _x000a_N 538-Ա"/>
    <x v="84"/>
    <x v="0"/>
    <x v="0"/>
    <x v="52"/>
    <x v="10"/>
    <x v="41"/>
    <n v="215.9905"/>
    <n v="6"/>
    <n v="421.11"/>
    <n v="421.11"/>
    <n v="0"/>
    <n v="5"/>
    <n v="550.39200000000005"/>
    <n v="6"/>
    <n v="324.44099999999997"/>
    <n v="0"/>
    <n v="1295.943"/>
  </r>
  <r>
    <x v="12"/>
    <s v="16.2"/>
    <s v="2023 թվական, _x000a_2-րդ  եռամսյակ"/>
    <s v="26․04․2023թ _x000a_N 538-Ա"/>
    <x v="85"/>
    <x v="0"/>
    <x v="0"/>
    <x v="52"/>
    <x v="10"/>
    <x v="41"/>
    <n v="215.9905"/>
    <n v="6"/>
    <n v="421.11"/>
    <n v="421.11"/>
    <n v="0"/>
    <n v="5"/>
    <n v="550.39200000000005"/>
    <n v="6"/>
    <n v="324.44099999999997"/>
    <n v="0"/>
    <n v="1295.943"/>
  </r>
  <r>
    <x v="12"/>
    <s v="16.3"/>
    <s v="2023 թվական, _x000a_2-րդ  եռամսյակ"/>
    <s v="03․05․2023թ _x000a_N 472-Ա"/>
    <x v="83"/>
    <x v="0"/>
    <x v="0"/>
    <x v="43"/>
    <x v="19"/>
    <x v="42"/>
    <n v="0"/>
    <n v="3.75"/>
    <n v="0"/>
    <n v="0"/>
    <n v="0"/>
    <n v="2"/>
    <n v="0"/>
    <n v="3"/>
    <n v="0"/>
    <n v="0"/>
    <n v="0"/>
  </r>
  <r>
    <x v="12"/>
    <s v="16.4"/>
    <s v="2023 թվական, _x000a_2-րդ  եռամսյակ"/>
    <s v="08.05.2023թ _x000a_N 219-Ա"/>
    <x v="86"/>
    <x v="0"/>
    <x v="0"/>
    <x v="39"/>
    <x v="30"/>
    <x v="40"/>
    <n v="187.80966666666666"/>
    <n v="6"/>
    <n v="0"/>
    <n v="0"/>
    <n v="0"/>
    <n v="5"/>
    <n v="672.40499999999997"/>
    <n v="6"/>
    <n v="454.45299999999997"/>
    <n v="0"/>
    <n v="1126.8579999999999"/>
  </r>
  <r>
    <x v="12"/>
    <s v="16.5"/>
    <s v="2023 թվական, _x000a_2-րդ  եռամսյակ"/>
    <s v="01.06.2023թ _x000a_N 593-Ա"/>
    <x v="83"/>
    <x v="0"/>
    <x v="0"/>
    <x v="2"/>
    <x v="37"/>
    <x v="2"/>
    <n v="99.187999999999988"/>
    <n v="3.75"/>
    <n v="145"/>
    <n v="145"/>
    <n v="0"/>
    <n v="2"/>
    <n v="87.510999999999996"/>
    <n v="3"/>
    <n v="65.052999999999997"/>
    <n v="0"/>
    <n v="297.56399999999996"/>
  </r>
  <r>
    <x v="12"/>
    <s v="16.6"/>
    <s v="2023 թվական, _x000a_2-րդ  եռամսյակ"/>
    <s v="02.06.2023թ _x000a_N 604-Ա"/>
    <x v="83"/>
    <x v="0"/>
    <x v="0"/>
    <x v="33"/>
    <x v="18"/>
    <x v="23"/>
    <n v="169.18133333333333"/>
    <n v="3.75"/>
    <n v="225.60300000000001"/>
    <n v="225.60300000000001"/>
    <n v="0"/>
    <n v="2"/>
    <n v="175.05099999999999"/>
    <n v="3"/>
    <n v="106.89"/>
    <n v="0"/>
    <n v="507.54399999999998"/>
  </r>
  <r>
    <x v="12"/>
    <s v="16.7"/>
    <s v="2023 թվական, _x000a_2-րդ  եռամսյակ"/>
    <s v="02.06.2023թ _x000a_N 259-Ա"/>
    <x v="87"/>
    <x v="0"/>
    <x v="0"/>
    <x v="33"/>
    <x v="18"/>
    <x v="23"/>
    <n v="0"/>
    <n v="3"/>
    <n v="0"/>
    <n v="0"/>
    <n v="0"/>
    <n v="2"/>
    <n v="0"/>
    <n v="3"/>
    <n v="0"/>
    <n v="0"/>
    <n v="0"/>
  </r>
  <r>
    <x v="13"/>
    <s v="17.1"/>
    <s v="2023 թվական, _x000a_2-րդ  եռամսյակ"/>
    <s v="18.04.2023թ _x000a_N 424-Ա"/>
    <x v="88"/>
    <x v="0"/>
    <x v="0"/>
    <x v="53"/>
    <x v="43"/>
    <x v="0"/>
    <n v="109.59999999999998"/>
    <n v="2.8888888888888888"/>
    <n v="160.29"/>
    <n v="160.29"/>
    <n v="0"/>
    <n v="2"/>
    <n v="63.86"/>
    <n v="3"/>
    <n v="99.65"/>
    <n v="5"/>
    <n v="328.79999999999995"/>
  </r>
  <r>
    <x v="13"/>
    <s v="17.10"/>
    <s v="2023 թվական, _x000a_2-րդ  եռամսյակ"/>
    <s v="20.04.2023թ _x000a_N  2117-Ա"/>
    <x v="88"/>
    <x v="0"/>
    <x v="0"/>
    <x v="12"/>
    <x v="10"/>
    <x v="43"/>
    <n v="56.79325"/>
    <n v="2.8888888888888888"/>
    <n v="0"/>
    <n v="0"/>
    <n v="0"/>
    <n v="3"/>
    <n v="0"/>
    <n v="4"/>
    <n v="227.173"/>
    <n v="0"/>
    <n v="227.173"/>
  </r>
  <r>
    <x v="13"/>
    <s v="17.11"/>
    <s v="2023 թվական, _x000a_2-րդ  եռամսյակ"/>
    <s v="04.05.2023թ _x000a_N 2436-Ա"/>
    <x v="89"/>
    <x v="0"/>
    <x v="0"/>
    <x v="29"/>
    <x v="17"/>
    <x v="0"/>
    <n v="121.39299999999999"/>
    <n v="3"/>
    <n v="160.96"/>
    <n v="160.96"/>
    <n v="0"/>
    <n v="2"/>
    <n v="103.541"/>
    <n v="3"/>
    <n v="99.677999999999997"/>
    <n v="0"/>
    <n v="364.17899999999997"/>
  </r>
  <r>
    <x v="13"/>
    <s v="17.12"/>
    <s v="2023 թվական, _x000a_2-րդ  եռամսյակ"/>
    <s v="05.05.2023թ_x000a_ N 2449-Ա"/>
    <x v="90"/>
    <x v="0"/>
    <x v="0"/>
    <x v="21"/>
    <x v="17"/>
    <x v="42"/>
    <n v="130.60374999999999"/>
    <n v="4"/>
    <n v="199.42500000000001"/>
    <n v="199.42500000000001"/>
    <n v="0"/>
    <n v="3"/>
    <n v="129.24"/>
    <n v="4"/>
    <n v="193.75"/>
    <n v="0"/>
    <n v="522.41499999999996"/>
  </r>
  <r>
    <x v="13"/>
    <s v="17.13"/>
    <s v="2023 թվական, _x000a_2-րդ  եռամսյակ"/>
    <s v="21.04.2023թ _x000a_N 2139-Ա"/>
    <x v="88"/>
    <x v="0"/>
    <x v="0"/>
    <x v="47"/>
    <x v="45"/>
    <x v="44"/>
    <n v="118.84949999999999"/>
    <n v="2.8888888888888888"/>
    <n v="258.89299999999997"/>
    <n v="258.89299999999997"/>
    <n v="0"/>
    <n v="3"/>
    <n v="94.116"/>
    <n v="4"/>
    <n v="91.405000000000001"/>
    <n v="30.984000000000002"/>
    <n v="475.39799999999997"/>
  </r>
  <r>
    <x v="13"/>
    <s v="17.13"/>
    <s v="2023 թվական, _x000a_2-րդ  եռամսյակ"/>
    <s v="21.04.2023թ _x000a_N 2139-Ա"/>
    <x v="91"/>
    <x v="0"/>
    <x v="0"/>
    <x v="47"/>
    <x v="45"/>
    <x v="44"/>
    <n v="194.81625"/>
    <n v="4"/>
    <n v="562.76"/>
    <n v="562.76"/>
    <n v="0"/>
    <n v="3"/>
    <n v="94.116"/>
    <n v="4"/>
    <n v="91.405000000000001"/>
    <n v="30.984000000000002"/>
    <n v="779.26499999999999"/>
  </r>
  <r>
    <x v="13"/>
    <s v="17.14"/>
    <s v="2023 թվական, _x000a_2-րդ  եռամսյակ"/>
    <s v="08․05․2023թ_x000a_N 2501-Ա"/>
    <x v="92"/>
    <x v="0"/>
    <x v="0"/>
    <x v="30"/>
    <x v="19"/>
    <x v="45"/>
    <n v="130.61714285714285"/>
    <n v="5.5"/>
    <n v="271.73"/>
    <n v="271.73"/>
    <n v="0"/>
    <n v="6"/>
    <n v="361.46"/>
    <n v="7"/>
    <n v="281.13"/>
    <n v="0"/>
    <n v="914.32"/>
  </r>
  <r>
    <x v="13"/>
    <s v="17.15"/>
    <s v="2023 թվական, _x000a_2-րդ  եռամսյակ"/>
    <s v="15.05.2023թ _x000a_N 2/2603-Ա"/>
    <x v="92"/>
    <x v="0"/>
    <x v="0"/>
    <x v="23"/>
    <x v="33"/>
    <x v="3"/>
    <n v="32.797499999999999"/>
    <n v="5.5"/>
    <n v="0"/>
    <n v="0"/>
    <n v="0"/>
    <n v="3"/>
    <n v="43.11"/>
    <n v="4"/>
    <n v="88.08"/>
    <n v="0"/>
    <n v="131.19"/>
  </r>
  <r>
    <x v="13"/>
    <s v="17.16"/>
    <s v="2023 թվական, _x000a_2-րդ  եռամսյակ"/>
    <s v="22.05.2023թ_x000a_ N 2/2766- Ա"/>
    <x v="88"/>
    <x v="0"/>
    <x v="0"/>
    <x v="20"/>
    <x v="1"/>
    <x v="0"/>
    <n v="101.35550000000001"/>
    <n v="2.8888888888888888"/>
    <n v="51.844999999999999"/>
    <n v="51.844999999999999"/>
    <n v="0"/>
    <n v="1"/>
    <n v="84.317999999999998"/>
    <n v="2"/>
    <n v="66.548000000000002"/>
    <n v="0"/>
    <n v="202.71100000000001"/>
  </r>
  <r>
    <x v="13"/>
    <s v="17.17"/>
    <s v="2023 թվական, _x000a_2-րդ  եռամսյակ"/>
    <s v="25․05․2023թ _x000a_N 2871-Ա"/>
    <x v="93"/>
    <x v="0"/>
    <x v="0"/>
    <x v="19"/>
    <x v="18"/>
    <x v="46"/>
    <n v="177.33919999999998"/>
    <n v="5"/>
    <n v="508.21899999999999"/>
    <n v="508.21899999999999"/>
    <n v="0"/>
    <n v="4"/>
    <n v="202.297"/>
    <n v="5"/>
    <n v="176.18"/>
    <n v="0"/>
    <n v="886.69599999999991"/>
  </r>
  <r>
    <x v="13"/>
    <s v="17.17"/>
    <s v="2023 թվական, _x000a_2-րդ  եռամսյակ"/>
    <s v="25․05․2023թ _x000a_N 2871-Ա"/>
    <x v="94"/>
    <x v="0"/>
    <x v="0"/>
    <x v="19"/>
    <x v="18"/>
    <x v="46"/>
    <n v="163.29179999999999"/>
    <n v="5"/>
    <n v="508.21899999999999"/>
    <n v="508.21899999999999"/>
    <n v="0"/>
    <n v="4"/>
    <n v="132.53299999999999"/>
    <n v="5"/>
    <n v="175.70699999999999"/>
    <n v="0"/>
    <n v="816.45899999999995"/>
  </r>
  <r>
    <x v="13"/>
    <s v="17.18"/>
    <s v="2023 թվական, _x000a_2-րդ  եռամսյակ"/>
    <s v="24.05.2023թ _x000a_N 553-Ա"/>
    <x v="88"/>
    <x v="0"/>
    <x v="0"/>
    <x v="43"/>
    <x v="21"/>
    <x v="0"/>
    <n v="209.85499999999999"/>
    <n v="2.8888888888888888"/>
    <n v="84.3"/>
    <n v="84.3"/>
    <n v="0"/>
    <n v="1"/>
    <n v="230.78"/>
    <n v="2"/>
    <n v="99.63"/>
    <n v="5"/>
    <n v="419.71"/>
  </r>
  <r>
    <x v="13"/>
    <s v="17.19"/>
    <s v="2023 թվական, _x000a_2-րդ  եռամսյակ"/>
    <s v="30.05.2023թ_x000a_N 581-Ա"/>
    <x v="88"/>
    <x v="0"/>
    <x v="0"/>
    <x v="48"/>
    <x v="11"/>
    <x v="0"/>
    <n v="100.45133333333332"/>
    <n v="2.8888888888888888"/>
    <n v="129.43899999999999"/>
    <n v="129.43899999999999"/>
    <n v="0"/>
    <n v="2"/>
    <n v="62.167999999999999"/>
    <n v="3"/>
    <n v="99.747"/>
    <n v="10"/>
    <n v="301.35399999999998"/>
  </r>
  <r>
    <x v="13"/>
    <s v="17.2"/>
    <s v="2023 թվական, _x000a_2-րդ  եռամսյակ"/>
    <s v="20․04․2023թ_x000a_ N  435-Ա"/>
    <x v="95"/>
    <x v="0"/>
    <x v="0"/>
    <x v="47"/>
    <x v="51"/>
    <x v="0"/>
    <n v="152.44049999999999"/>
    <n v="3.3333333333333335"/>
    <n v="186.57"/>
    <n v="186.57"/>
    <n v="0"/>
    <n v="1"/>
    <n v="51.808999999999997"/>
    <n v="2"/>
    <n v="66.501999999999995"/>
    <n v="0"/>
    <n v="304.88099999999997"/>
  </r>
  <r>
    <x v="13"/>
    <s v="17.20"/>
    <s v="2023 թվական, _x000a_2-րդ  եռամսյակ"/>
    <s v="31.05.2023թ_x000a_ N 586-Ա"/>
    <x v="96"/>
    <x v="0"/>
    <x v="0"/>
    <x v="19"/>
    <x v="42"/>
    <x v="20"/>
    <n v="308.07075000000003"/>
    <n v="3.6666666666666665"/>
    <n v="967.53200000000004"/>
    <n v="967.53200000000004"/>
    <n v="0"/>
    <n v="3"/>
    <n v="142.58000000000001"/>
    <n v="4"/>
    <n v="122.17100000000001"/>
    <n v="0"/>
    <n v="1232.2830000000001"/>
  </r>
  <r>
    <x v="13"/>
    <s v="17.21"/>
    <s v="2023 թվական, _x000a_2-րդ  եռամսյակ"/>
    <s v="08.06.2023թ_x000a_ N 2/3316-Ա"/>
    <x v="97"/>
    <x v="0"/>
    <x v="0"/>
    <x v="42"/>
    <x v="37"/>
    <x v="0"/>
    <n v="107.1345"/>
    <n v="4.5"/>
    <n v="142.893"/>
    <n v="142.893"/>
    <n v="0"/>
    <n v="3"/>
    <n v="152.49"/>
    <n v="4"/>
    <n v="133.155"/>
    <n v="0"/>
    <n v="428.53800000000001"/>
  </r>
  <r>
    <x v="13"/>
    <s v="17.22"/>
    <s v="2023 թվական, _x000a_2-րդ  եռամսյակ"/>
    <s v="09.06.2023թ _x000a_N 2/3346-Ա"/>
    <x v="98"/>
    <x v="0"/>
    <x v="0"/>
    <x v="41"/>
    <x v="4"/>
    <x v="0"/>
    <n v="83.572999999999993"/>
    <n v="6"/>
    <n v="146.72399999999999"/>
    <n v="146.72399999999999"/>
    <n v="0"/>
    <n v="5"/>
    <n v="155.33199999999999"/>
    <n v="6"/>
    <n v="199.38200000000001"/>
    <n v="0"/>
    <n v="501.43799999999999"/>
  </r>
  <r>
    <x v="13"/>
    <s v="17.22"/>
    <s v="2023 թվական, _x000a_2-րդ  եռամսյակ"/>
    <s v="09.06.2023թ _x000a_N 2/3346-Ա"/>
    <x v="99"/>
    <x v="0"/>
    <x v="0"/>
    <x v="41"/>
    <x v="4"/>
    <x v="0"/>
    <n v="83.572999999999993"/>
    <n v="6"/>
    <n v="146.72399999999999"/>
    <n v="146.72399999999999"/>
    <n v="0"/>
    <n v="5"/>
    <n v="155.33199999999999"/>
    <n v="6"/>
    <n v="199.38200000000001"/>
    <n v="0"/>
    <n v="501.43799999999999"/>
  </r>
  <r>
    <x v="13"/>
    <s v="17.23"/>
    <s v="2023 թվական, _x000a_2-րդ  եռամսյակ"/>
    <s v="06.06.2023թ_x000a_ N  622-Ա"/>
    <x v="88"/>
    <x v="0"/>
    <x v="0"/>
    <x v="33"/>
    <x v="18"/>
    <x v="23"/>
    <n v="64.111333333333334"/>
    <n v="2.8888888888888888"/>
    <n v="0"/>
    <n v="0"/>
    <n v="0"/>
    <n v="2"/>
    <n v="138.9"/>
    <n v="3"/>
    <n v="53.433999999999997"/>
    <n v="0"/>
    <n v="192.334"/>
  </r>
  <r>
    <x v="13"/>
    <s v="17.24"/>
    <s v="2023 թվական, _x000a_2-րդ  եռամսյակ"/>
    <s v="16.06.2023թ_x000a_ N 648-Ա"/>
    <x v="95"/>
    <x v="0"/>
    <x v="0"/>
    <x v="54"/>
    <x v="14"/>
    <x v="3"/>
    <n v="47.404499999999999"/>
    <n v="3.3333333333333335"/>
    <n v="0"/>
    <n v="0"/>
    <n v="0"/>
    <n v="1"/>
    <n v="35.988999999999997"/>
    <n v="2"/>
    <n v="58.82"/>
    <n v="0"/>
    <n v="94.808999999999997"/>
  </r>
  <r>
    <x v="13"/>
    <s v="17.25"/>
    <s v="2023 թվական, _x000a_2-րդ  եռամսյակ"/>
    <s v="15․06․2023թ _x000a_N 640-Ա"/>
    <x v="95"/>
    <x v="0"/>
    <x v="0"/>
    <x v="34"/>
    <x v="52"/>
    <x v="42"/>
    <n v="108.01799999999999"/>
    <n v="3.3333333333333335"/>
    <n v="270.24799999999999"/>
    <n v="270.24799999999999"/>
    <n v="0"/>
    <n v="5"/>
    <n v="183.97499999999999"/>
    <n v="6"/>
    <n v="193.88499999999999"/>
    <n v="0"/>
    <n v="648.10799999999995"/>
  </r>
  <r>
    <x v="13"/>
    <s v="17.26"/>
    <s v="2023 թվական, _x000a_2-րդ  եռամսյակ"/>
    <s v="16.06.2023թ_x000a_ N 2/3625-Ա"/>
    <x v="96"/>
    <x v="0"/>
    <x v="0"/>
    <x v="34"/>
    <x v="34"/>
    <x v="42"/>
    <n v="166.29575"/>
    <n v="3.6666666666666665"/>
    <n v="270.24799999999999"/>
    <n v="270.24799999999999"/>
    <n v="0"/>
    <n v="3"/>
    <n v="201.05"/>
    <n v="4"/>
    <n v="193.88499999999999"/>
    <n v="0"/>
    <n v="665.18299999999999"/>
  </r>
  <r>
    <x v="13"/>
    <s v="17.26"/>
    <s v="2023 թվական, _x000a_2-րդ  եռամսյակ"/>
    <s v="16.06.2023թ_x000a_ N 2/3625-Ա"/>
    <x v="100"/>
    <x v="0"/>
    <x v="0"/>
    <x v="34"/>
    <x v="34"/>
    <x v="42"/>
    <n v="154.649"/>
    <n v="4.5"/>
    <n v="240.73599999999999"/>
    <n v="240.73599999999999"/>
    <n v="0"/>
    <n v="3"/>
    <n v="183.97499999999999"/>
    <n v="4"/>
    <n v="193.88499999999999"/>
    <n v="0"/>
    <n v="618.596"/>
  </r>
  <r>
    <x v="13"/>
    <s v="17.27"/>
    <s v="2023 թվական, _x000a_2-րդ  եռամսյակ"/>
    <s v="16.06.2023թ_x000a_ N 2/3624-Ա"/>
    <x v="101"/>
    <x v="0"/>
    <x v="0"/>
    <x v="55"/>
    <x v="14"/>
    <x v="3"/>
    <n v="75.202666666666673"/>
    <n v="2.5"/>
    <n v="0"/>
    <n v="0"/>
    <n v="0"/>
    <n v="2"/>
    <n v="107.967"/>
    <n v="3"/>
    <n v="117.64100000000001"/>
    <n v="0"/>
    <n v="225.608"/>
  </r>
  <r>
    <x v="13"/>
    <s v="17.27"/>
    <s v="2023 թվական, _x000a_2-րդ  եռամսյակ"/>
    <s v="16.06.2023թ_x000a_ N 2/3624-Ա"/>
    <x v="102"/>
    <x v="0"/>
    <x v="0"/>
    <x v="55"/>
    <x v="14"/>
    <x v="3"/>
    <n v="75.202999999999989"/>
    <n v="3"/>
    <n v="0"/>
    <n v="0"/>
    <n v="0"/>
    <n v="2"/>
    <n v="107.967"/>
    <n v="3"/>
    <n v="117.642"/>
    <n v="0"/>
    <n v="225.60899999999998"/>
  </r>
  <r>
    <x v="13"/>
    <s v="17.27"/>
    <s v="2023 թվական, _x000a_2-րդ  եռամսյակ"/>
    <s v="16.06.2023թ_x000a_ N 2/3624-Ա"/>
    <x v="96"/>
    <x v="0"/>
    <x v="0"/>
    <x v="55"/>
    <x v="14"/>
    <x v="3"/>
    <n v="75.202666666666673"/>
    <n v="3.6666666666666665"/>
    <n v="0"/>
    <n v="0"/>
    <n v="0"/>
    <n v="2"/>
    <n v="107.967"/>
    <n v="3"/>
    <n v="117.64100000000001"/>
    <n v="0"/>
    <n v="225.608"/>
  </r>
  <r>
    <x v="13"/>
    <s v="17.28"/>
    <s v="2023 թվական, _x000a_2-րդ  եռամսյակ"/>
    <s v="20.06.2023թ _x000a_N 657-Ա"/>
    <x v="88"/>
    <x v="0"/>
    <x v="0"/>
    <x v="56"/>
    <x v="34"/>
    <x v="0"/>
    <n v="135.49133333333333"/>
    <n v="2.8888888888888888"/>
    <n v="244.58799999999999"/>
    <n v="244.58799999999999"/>
    <n v="0"/>
    <n v="2"/>
    <n v="62.156999999999996"/>
    <n v="3"/>
    <n v="99.728999999999999"/>
    <n v="0"/>
    <n v="406.47399999999999"/>
  </r>
  <r>
    <x v="13"/>
    <s v="17.29"/>
    <s v="2023 թվական, _x000a_2-րդ  եռամսյակ"/>
    <s v="21.06.2023թ _x000a_N 2/3712"/>
    <x v="103"/>
    <x v="0"/>
    <x v="0"/>
    <x v="57"/>
    <x v="14"/>
    <x v="42"/>
    <n v="145.80619999999999"/>
    <n v="5"/>
    <n v="263.53199999999998"/>
    <n v="263.53199999999998"/>
    <n v="0"/>
    <n v="4"/>
    <n v="223.18299999999999"/>
    <n v="5"/>
    <n v="242.316"/>
    <n v="0"/>
    <n v="729.03099999999995"/>
  </r>
  <r>
    <x v="13"/>
    <s v="17.29"/>
    <s v="2023 թվական, _x000a_2-րդ  եռամսյակ"/>
    <s v="21.06.2023թ _x000a_N 2/3712"/>
    <x v="104"/>
    <x v="0"/>
    <x v="0"/>
    <x v="57"/>
    <x v="14"/>
    <x v="42"/>
    <n v="134.0076"/>
    <n v="5"/>
    <n v="263.53199999999998"/>
    <n v="263.53199999999998"/>
    <n v="0"/>
    <n v="4"/>
    <n v="162.16"/>
    <n v="5"/>
    <n v="244.346"/>
    <n v="0"/>
    <n v="670.03800000000001"/>
  </r>
  <r>
    <x v="13"/>
    <s v="17.3"/>
    <s v="2023 թվական, _x000a_2-րդ  եռամսյակ"/>
    <s v="10.04.2023թ _x000a_N  1808-Ա"/>
    <x v="105"/>
    <x v="0"/>
    <x v="0"/>
    <x v="6"/>
    <x v="5"/>
    <x v="5"/>
    <n v="104.06559999999999"/>
    <n v="5"/>
    <n v="225.21199999999999"/>
    <n v="225.21199999999999"/>
    <n v="0"/>
    <n v="4"/>
    <n v="114.599"/>
    <n v="5"/>
    <n v="180.517"/>
    <n v="0"/>
    <n v="520.32799999999997"/>
  </r>
  <r>
    <x v="13"/>
    <s v="17.3"/>
    <s v="2023 թվական, _x000a_2-րդ  եռամսյակ"/>
    <s v="10.04.2023թ _x000a_N  1808-Ա"/>
    <x v="97"/>
    <x v="0"/>
    <x v="0"/>
    <x v="6"/>
    <x v="5"/>
    <x v="5"/>
    <n v="117.974"/>
    <n v="4.5"/>
    <n v="225.215"/>
    <n v="225.215"/>
    <n v="0"/>
    <n v="4"/>
    <n v="184.39400000000001"/>
    <n v="5"/>
    <n v="180.261"/>
    <n v="0"/>
    <n v="589.87"/>
  </r>
  <r>
    <x v="13"/>
    <s v="17.30"/>
    <s v="2023 թվական, _x000a_2-րդ  եռամսյակ"/>
    <s v="20.06.2023թ _x000a_N 2/3692"/>
    <x v="88"/>
    <x v="0"/>
    <x v="0"/>
    <x v="38"/>
    <x v="53"/>
    <x v="47"/>
    <n v="66.391499999999994"/>
    <n v="2.8888888888888888"/>
    <n v="75.188000000000002"/>
    <n v="75.188000000000002"/>
    <n v="0"/>
    <n v="1"/>
    <n v="25.898"/>
    <n v="2"/>
    <n v="31.696999999999999"/>
    <n v="0"/>
    <n v="132.78299999999999"/>
  </r>
  <r>
    <x v="13"/>
    <s v="17.31"/>
    <s v="2023 թվական, _x000a_2-րդ  եռամսյակ"/>
    <s v="27․06․2023թ_x000a_ N 2/3697-Ա"/>
    <x v="106"/>
    <x v="0"/>
    <x v="0"/>
    <x v="38"/>
    <x v="31"/>
    <x v="48"/>
    <n v="113.4905"/>
    <n v="4"/>
    <n v="320.56"/>
    <n v="320.56"/>
    <n v="0"/>
    <n v="3"/>
    <n v="51.42"/>
    <n v="4"/>
    <n v="81.981999999999999"/>
    <n v="0"/>
    <n v="453.96199999999999"/>
  </r>
  <r>
    <x v="13"/>
    <s v="17.31"/>
    <s v="2023 թվական, _x000a_2-րդ  եռամսյակ"/>
    <s v="27․06․2023թ_x000a_ N 2/3697-Ա"/>
    <x v="107"/>
    <x v="0"/>
    <x v="0"/>
    <x v="38"/>
    <x v="31"/>
    <x v="48"/>
    <n v="113.4905"/>
    <n v="4"/>
    <n v="320.56"/>
    <n v="320.56"/>
    <n v="0"/>
    <n v="3"/>
    <n v="51.42"/>
    <n v="4"/>
    <n v="81.981999999999999"/>
    <n v="0"/>
    <n v="453.96199999999999"/>
  </r>
  <r>
    <x v="13"/>
    <s v="17.4"/>
    <s v="2023 թվական, _x000a_2-րդ  եռամսյակ"/>
    <s v="14.04.2023թ _x000a_N  2/1994-Ա"/>
    <x v="108"/>
    <x v="0"/>
    <x v="0"/>
    <x v="0"/>
    <x v="43"/>
    <x v="49"/>
    <n v="142.76342857142856"/>
    <n v="7"/>
    <n v="469.67899999999997"/>
    <n v="469.67899999999997"/>
    <n v="0"/>
    <n v="6"/>
    <n v="251.142"/>
    <n v="7"/>
    <n v="278.52300000000002"/>
    <n v="0"/>
    <n v="999.34399999999994"/>
  </r>
  <r>
    <x v="13"/>
    <s v="17.4"/>
    <s v="2023 թվական, _x000a_2-րդ  եռամսյակ"/>
    <s v="14.04.2023թ _x000a_N  2/1994-Ա"/>
    <x v="109"/>
    <x v="0"/>
    <x v="0"/>
    <x v="0"/>
    <x v="43"/>
    <x v="49"/>
    <n v="147.62057142857142"/>
    <n v="7"/>
    <n v="469.67899999999997"/>
    <n v="469.67899999999997"/>
    <n v="0"/>
    <n v="6"/>
    <n v="251.142"/>
    <n v="7"/>
    <n v="278.52300000000002"/>
    <n v="34"/>
    <n v="1033.3440000000001"/>
  </r>
  <r>
    <x v="13"/>
    <s v="17.5"/>
    <s v="2023 թվական, _x000a_2-րդ  եռամսյակ"/>
    <s v="25.04.2023թ _x000a_N   2167-Ա"/>
    <x v="110"/>
    <x v="0"/>
    <x v="0"/>
    <x v="47"/>
    <x v="25"/>
    <x v="0"/>
    <n v="132.75466666666668"/>
    <n v="3"/>
    <n v="236.50800000000001"/>
    <n v="236.50800000000001"/>
    <n v="0"/>
    <n v="2"/>
    <n v="62.106999999999999"/>
    <n v="3"/>
    <n v="99.649000000000001"/>
    <n v="0"/>
    <n v="398.26400000000001"/>
  </r>
  <r>
    <x v="13"/>
    <s v="17.5"/>
    <s v="2023 թվական, _x000a_2-րդ  եռամսյակ"/>
    <s v="25.04.2023թ _x000a_N   2167-Ա"/>
    <x v="111"/>
    <x v="0"/>
    <x v="0"/>
    <x v="47"/>
    <x v="25"/>
    <x v="0"/>
    <n v="132.75466666666668"/>
    <n v="3"/>
    <n v="236.50800000000001"/>
    <n v="236.50800000000001"/>
    <n v="0"/>
    <n v="2"/>
    <n v="62.106999999999999"/>
    <n v="3"/>
    <n v="99.649000000000001"/>
    <n v="0"/>
    <n v="398.26400000000001"/>
  </r>
  <r>
    <x v="13"/>
    <s v="17.6"/>
    <s v="2023 թվական, _x000a_2-րդ  եռամսյակ"/>
    <s v="20.04.2023թ _x000a_N  2118-Ա"/>
    <x v="101"/>
    <x v="0"/>
    <x v="0"/>
    <x v="47"/>
    <x v="51"/>
    <x v="0"/>
    <n v="151.99600000000001"/>
    <n v="2.5"/>
    <n v="186.565"/>
    <n v="186.565"/>
    <n v="0"/>
    <n v="1"/>
    <n v="50.924999999999997"/>
    <n v="2"/>
    <n v="66.501999999999995"/>
    <n v="0"/>
    <n v="303.99200000000002"/>
  </r>
  <r>
    <x v="13"/>
    <s v="17.6"/>
    <s v="2023 թվական, _x000a_2-րդ  եռամսյակ"/>
    <s v="20.04.2023թ _x000a_N  2118-Ա"/>
    <x v="112"/>
    <x v="0"/>
    <x v="0"/>
    <x v="47"/>
    <x v="51"/>
    <x v="0"/>
    <n v="151.99600000000001"/>
    <n v="2"/>
    <n v="186.565"/>
    <n v="186.565"/>
    <n v="0"/>
    <n v="1"/>
    <n v="50.924999999999997"/>
    <n v="2"/>
    <n v="66.501999999999995"/>
    <n v="0"/>
    <n v="303.99200000000002"/>
  </r>
  <r>
    <x v="13"/>
    <s v="17.7"/>
    <s v="2023 թվական, _x000a_2-րդ  եռամսյակ"/>
    <s v="21․04․2023թ_x000a_ N  400-Ա"/>
    <x v="113"/>
    <x v="0"/>
    <x v="0"/>
    <x v="47"/>
    <x v="25"/>
    <x v="0"/>
    <n v="133.3546666666667"/>
    <n v="3"/>
    <n v="232.04400000000001"/>
    <n v="232.04400000000001"/>
    <n v="0"/>
    <n v="2"/>
    <n v="68.180000000000007"/>
    <n v="3"/>
    <n v="99.84"/>
    <n v="0"/>
    <n v="400.06400000000008"/>
  </r>
  <r>
    <x v="13"/>
    <s v="17.8"/>
    <s v="2023 թվական, _x000a_2-րդ  եռամսյակ"/>
    <s v="19.04.2023թ_x000a_ N 2058-Ա"/>
    <x v="114"/>
    <x v="0"/>
    <x v="0"/>
    <x v="9"/>
    <x v="25"/>
    <x v="42"/>
    <n v="195.02579999999998"/>
    <n v="5"/>
    <n v="458.08100000000002"/>
    <n v="458.08100000000002"/>
    <n v="0"/>
    <n v="4"/>
    <n v="271.54599999999999"/>
    <n v="5"/>
    <n v="245.50200000000001"/>
    <n v="0"/>
    <n v="975.12899999999991"/>
  </r>
  <r>
    <x v="13"/>
    <s v="17.8"/>
    <s v="2023 թվական, _x000a_2-րդ  եռամսյակ"/>
    <s v="19.04.2023թ_x000a_ N 2058-Ա"/>
    <x v="100"/>
    <x v="0"/>
    <x v="0"/>
    <x v="9"/>
    <x v="25"/>
    <x v="42"/>
    <n v="172.68800000000002"/>
    <n v="4.5"/>
    <n v="458.08100000000002"/>
    <n v="458.08100000000002"/>
    <n v="0"/>
    <n v="4"/>
    <n v="161.703"/>
    <n v="5"/>
    <n v="243.65600000000001"/>
    <n v="0"/>
    <n v="863.44"/>
  </r>
  <r>
    <x v="13"/>
    <s v="17.9"/>
    <s v="2023 թվական, _x000a_2-րդ  եռամսյակ"/>
    <s v="11․04․2023թ_x000a_ N 1899-Ա"/>
    <x v="115"/>
    <x v="0"/>
    <x v="0"/>
    <x v="9"/>
    <x v="51"/>
    <x v="39"/>
    <n v="172.27775"/>
    <n v="4"/>
    <n v="462.10899999999998"/>
    <n v="462.10899999999998"/>
    <n v="0"/>
    <n v="3"/>
    <n v="109.221"/>
    <n v="4"/>
    <n v="89.855000000000004"/>
    <n v="27.925999999999998"/>
    <n v="689.11099999999999"/>
  </r>
  <r>
    <x v="13"/>
    <s v="17.9"/>
    <s v="2023 թվական, _x000a_2-րդ  եռամսյակ"/>
    <s v="11․04․2023թ_x000a_ N 1899-Ա"/>
    <x v="116"/>
    <x v="0"/>
    <x v="0"/>
    <x v="9"/>
    <x v="51"/>
    <x v="39"/>
    <n v="162.75"/>
    <n v="4"/>
    <n v="462.10899999999998"/>
    <n v="462.10899999999998"/>
    <n v="0"/>
    <n v="3"/>
    <n v="71.11"/>
    <n v="4"/>
    <n v="89.855000000000004"/>
    <n v="27.925999999999998"/>
    <n v="651"/>
  </r>
  <r>
    <x v="14"/>
    <s v="18.1"/>
    <s v="2023 թվական, _x000a_2-րդ  եռամսյակ"/>
    <s v="15․05․2023թ_x000a_N 6-Ա"/>
    <x v="117"/>
    <x v="0"/>
    <x v="0"/>
    <x v="24"/>
    <x v="21"/>
    <x v="38"/>
    <n v="8.3357500000000009"/>
    <n v="4"/>
    <n v="0"/>
    <n v="0"/>
    <n v="0"/>
    <n v="3"/>
    <n v="0"/>
    <n v="4"/>
    <n v="33.343000000000004"/>
    <n v="0"/>
    <n v="33.343000000000004"/>
  </r>
  <r>
    <x v="14"/>
    <s v="18.1"/>
    <s v="2023 թվական, _x000a_2-րդ  եռամսյակ"/>
    <s v="15․05․2023թ_x000a_N 6-Ա"/>
    <x v="118"/>
    <x v="0"/>
    <x v="0"/>
    <x v="24"/>
    <x v="21"/>
    <x v="38"/>
    <n v="8.3357500000000009"/>
    <n v="4"/>
    <n v="0"/>
    <n v="0"/>
    <n v="0"/>
    <n v="3"/>
    <n v="0"/>
    <n v="4"/>
    <n v="33.343000000000004"/>
    <n v="0"/>
    <n v="33.343000000000004"/>
  </r>
  <r>
    <x v="14"/>
    <s v="18.2"/>
    <s v="2023 թվական, _x000a_2-րդ  եռամսյակ"/>
    <s v="15․05․2023թ_x000a_ N 46-Ա"/>
    <x v="119"/>
    <x v="0"/>
    <x v="0"/>
    <x v="24"/>
    <x v="21"/>
    <x v="38"/>
    <n v="8.3249999999999993"/>
    <n v="4"/>
    <n v="0"/>
    <n v="0"/>
    <n v="0"/>
    <n v="3"/>
    <n v="0"/>
    <n v="4"/>
    <n v="33.299999999999997"/>
    <n v="0"/>
    <n v="33.299999999999997"/>
  </r>
  <r>
    <x v="14"/>
    <s v="18.2"/>
    <s v="2023 թվական, _x000a_2-րդ  եռամսյակ"/>
    <s v="15․05․2023թ_x000a_ N 46-Ա"/>
    <x v="120"/>
    <x v="0"/>
    <x v="0"/>
    <x v="24"/>
    <x v="21"/>
    <x v="38"/>
    <n v="8.3249999999999993"/>
    <n v="4"/>
    <n v="0"/>
    <n v="0"/>
    <n v="0"/>
    <n v="3"/>
    <n v="0"/>
    <n v="4"/>
    <n v="33.299999999999997"/>
    <n v="0"/>
    <n v="33.299999999999997"/>
  </r>
  <r>
    <x v="15"/>
    <s v="19.1"/>
    <s v="2023 թվական, _x000a_2-րդ  եռամսյակ"/>
    <s v="20․04․2023թ _x000a_N 151-Ա"/>
    <x v="121"/>
    <x v="0"/>
    <x v="0"/>
    <x v="58"/>
    <x v="54"/>
    <x v="5"/>
    <n v="103.26666666666667"/>
    <n v="6"/>
    <n v="260.3"/>
    <n v="260.3"/>
    <n v="0"/>
    <n v="5"/>
    <n v="143"/>
    <n v="6"/>
    <n v="216.3"/>
    <n v="0"/>
    <n v="619.6"/>
  </r>
  <r>
    <x v="15"/>
    <s v="19.10"/>
    <s v="2023 թվական, _x000a_2-րդ  եռամսյակ"/>
    <s v="12․05․2023թ  _x000a_ N 66-Ա"/>
    <x v="122"/>
    <x v="0"/>
    <x v="0"/>
    <x v="59"/>
    <x v="18"/>
    <x v="50"/>
    <n v="82.314285714285717"/>
    <n v="7"/>
    <n v="216.3"/>
    <n v="216.3"/>
    <n v="0"/>
    <n v="6"/>
    <n v="150.19999999999999"/>
    <n v="7"/>
    <n v="186.6"/>
    <n v="23.1"/>
    <n v="576.20000000000005"/>
  </r>
  <r>
    <x v="15"/>
    <s v="19.11"/>
    <s v="2023 թվական, _x000a_2-րդ  եռամսյակ"/>
    <s v="30․05․2023թ  _x000a_N 75-Ա"/>
    <x v="123"/>
    <x v="0"/>
    <x v="0"/>
    <x v="4"/>
    <x v="4"/>
    <x v="5"/>
    <n v="94.028571428571439"/>
    <n v="7"/>
    <n v="235.5"/>
    <n v="235.5"/>
    <n v="0"/>
    <n v="6"/>
    <n v="171.1"/>
    <n v="7"/>
    <n v="251.6"/>
    <n v="0"/>
    <n v="658.2"/>
  </r>
  <r>
    <x v="15"/>
    <s v="19.12"/>
    <s v="2023 թվական, _x000a_2-րդ  եռամսյակ"/>
    <s v="30․05․2023թ  _x000a_N 75-Ա"/>
    <x v="124"/>
    <x v="0"/>
    <x v="0"/>
    <x v="4"/>
    <x v="4"/>
    <x v="5"/>
    <n v="94.028571428571439"/>
    <n v="7"/>
    <n v="235.5"/>
    <n v="235.5"/>
    <n v="0"/>
    <n v="6"/>
    <n v="171.1"/>
    <n v="7"/>
    <n v="251.6"/>
    <n v="0"/>
    <n v="658.2"/>
  </r>
  <r>
    <x v="15"/>
    <s v="19.13"/>
    <s v="2023 թվական, _x000a_2-րդ  եռամսյակ"/>
    <s v="26․05․2023թ_x000a_ N 73-Ա"/>
    <x v="125"/>
    <x v="0"/>
    <x v="0"/>
    <x v="4"/>
    <x v="32"/>
    <x v="51"/>
    <n v="63.68571428571429"/>
    <n v="21"/>
    <n v="355.5"/>
    <n v="355.5"/>
    <n v="0"/>
    <n v="20"/>
    <n v="0"/>
    <n v="21"/>
    <n v="981.9"/>
    <n v="0"/>
    <n v="1337.4"/>
  </r>
  <r>
    <x v="15"/>
    <s v="19.14"/>
    <s v="2023 թվական, _x000a_2-րդ  եռամսյակ"/>
    <s v="05․06․2023թ_x000a_ N 244-Ա"/>
    <x v="126"/>
    <x v="0"/>
    <x v="0"/>
    <x v="38"/>
    <x v="31"/>
    <x v="52"/>
    <n v="162.10000000000002"/>
    <n v="4"/>
    <n v="302.39999999999998"/>
    <n v="302.39999999999998"/>
    <n v="0"/>
    <n v="3"/>
    <n v="158"/>
    <n v="4"/>
    <n v="162.30000000000001"/>
    <n v="25.7"/>
    <n v="648.40000000000009"/>
  </r>
  <r>
    <x v="15"/>
    <s v="19.15"/>
    <s v="2023 թվական, _x000a_2-րդ  եռամսյակ"/>
    <s v="25․05․2023թ_x000a_N 920-Ա"/>
    <x v="127"/>
    <x v="0"/>
    <x v="0"/>
    <x v="36"/>
    <x v="31"/>
    <x v="1"/>
    <n v="195.03640000000001"/>
    <n v="5"/>
    <n v="545.01499999999999"/>
    <n v="545.01499999999999"/>
    <n v="0"/>
    <n v="4"/>
    <n v="167.06200000000001"/>
    <n v="5"/>
    <n v="263.10500000000002"/>
    <n v="0"/>
    <n v="975.18200000000002"/>
  </r>
  <r>
    <x v="15"/>
    <s v="19.2"/>
    <s v="2023 թվական, _x000a_2-րդ  եռամսյակ"/>
    <s v="20․04․2023թ _x000a_N 56-Ա"/>
    <x v="128"/>
    <x v="0"/>
    <x v="0"/>
    <x v="58"/>
    <x v="54"/>
    <x v="5"/>
    <n v="103.26666666666667"/>
    <n v="6"/>
    <n v="260.3"/>
    <n v="260.3"/>
    <n v="0"/>
    <n v="5"/>
    <n v="143"/>
    <n v="6"/>
    <n v="216.3"/>
    <n v="0"/>
    <n v="619.6"/>
  </r>
  <r>
    <x v="15"/>
    <s v="19.3"/>
    <s v="2023 թվական, _x000a_2-րդ  եռամսյակ"/>
    <s v="05․05․2023թ  _x000a_N 186-Ա"/>
    <x v="129"/>
    <x v="0"/>
    <x v="0"/>
    <x v="29"/>
    <x v="17"/>
    <x v="53"/>
    <n v="20.7"/>
    <n v="3"/>
    <n v="0"/>
    <n v="0"/>
    <n v="0"/>
    <n v="2"/>
    <n v="29.7"/>
    <n v="3"/>
    <n v="32.4"/>
    <n v="0"/>
    <n v="62.099999999999994"/>
  </r>
  <r>
    <x v="15"/>
    <s v="19.4"/>
    <s v="2023 թվական, _x000a_2-րդ  եռամսյակ"/>
    <s v="12․05․2023թ_x000a_ N 203-Ա"/>
    <x v="130"/>
    <x v="0"/>
    <x v="0"/>
    <x v="23"/>
    <x v="46"/>
    <x v="54"/>
    <n v="27.8"/>
    <n v="5"/>
    <n v="0"/>
    <n v="0"/>
    <n v="0"/>
    <n v="4"/>
    <n v="0"/>
    <n v="5"/>
    <n v="139"/>
    <n v="0"/>
    <n v="139"/>
  </r>
  <r>
    <x v="15"/>
    <s v="19.5"/>
    <s v="2023 թվական, _x000a_2-րդ  եռամսյակ"/>
    <s v="12․05․2023թ _x000a_ N 203-Ա"/>
    <x v="131"/>
    <x v="0"/>
    <x v="0"/>
    <x v="23"/>
    <x v="46"/>
    <x v="52"/>
    <n v="27.8"/>
    <n v="5"/>
    <n v="0"/>
    <n v="0"/>
    <n v="0"/>
    <n v="4"/>
    <n v="0"/>
    <n v="5"/>
    <n v="139"/>
    <n v="0"/>
    <n v="139"/>
  </r>
  <r>
    <x v="15"/>
    <s v="19.6"/>
    <s v="2023 թվական, _x000a_2-րդ  եռամսյակ"/>
    <s v="12․05․2023թ   _x000a_N 64-Ա"/>
    <x v="132"/>
    <x v="0"/>
    <x v="0"/>
    <x v="23"/>
    <x v="46"/>
    <x v="52"/>
    <n v="27.8"/>
    <n v="5"/>
    <n v="0"/>
    <n v="0"/>
    <n v="0"/>
    <n v="4"/>
    <n v="0"/>
    <n v="5"/>
    <n v="139"/>
    <n v="0"/>
    <n v="139"/>
  </r>
  <r>
    <x v="15"/>
    <s v="19.7"/>
    <s v="2023 թվական, _x000a_2-րդ  եռամսյակ"/>
    <s v="28․04․2023թ_x000a_  N 63-Ա"/>
    <x v="133"/>
    <x v="0"/>
    <x v="0"/>
    <x v="23"/>
    <x v="1"/>
    <x v="0"/>
    <n v="76.854545454545459"/>
    <n v="11"/>
    <n v="168.9"/>
    <n v="168.9"/>
    <n v="0"/>
    <n v="10"/>
    <n v="310.8"/>
    <n v="11"/>
    <n v="365.7"/>
    <n v="0"/>
    <n v="845.40000000000009"/>
  </r>
  <r>
    <x v="15"/>
    <s v="19.8"/>
    <s v="2023 թվական, _x000a_2-րդ  եռամսյակ"/>
    <s v="05․05․2023թ_x000a_N 189-Ա"/>
    <x v="134"/>
    <x v="0"/>
    <x v="0"/>
    <x v="30"/>
    <x v="21"/>
    <x v="55"/>
    <n v="99.133333333333326"/>
    <n v="6"/>
    <n v="303.8"/>
    <n v="303.8"/>
    <n v="0"/>
    <n v="5"/>
    <n v="132.6"/>
    <n v="6"/>
    <n v="158.4"/>
    <n v="0"/>
    <n v="594.79999999999995"/>
  </r>
  <r>
    <x v="15"/>
    <s v="19.9"/>
    <s v="2023 թվական, _x000a_2-րդ  եռամսյակ"/>
    <s v="05․05․2023թ _x000a_N 187-Ա"/>
    <x v="135"/>
    <x v="0"/>
    <x v="0"/>
    <x v="34"/>
    <x v="55"/>
    <x v="1"/>
    <n v="142.1142857142857"/>
    <n v="7"/>
    <n v="240.7"/>
    <n v="240.7"/>
    <n v="0"/>
    <n v="6"/>
    <n v="375.6"/>
    <n v="7"/>
    <n v="378.5"/>
    <n v="0"/>
    <n v="994.8"/>
  </r>
  <r>
    <x v="1"/>
    <s v="2.1"/>
    <s v="2023 թվական, _x000a_2-րդ  եռամսյակ"/>
    <s v="05․05․2023թ  _x000a_N 8/241-Ա"/>
    <x v="136"/>
    <x v="0"/>
    <x v="0"/>
    <x v="39"/>
    <x v="56"/>
    <x v="0"/>
    <n v="39.819428571428581"/>
    <n v="7"/>
    <n v="265.46300000000002"/>
    <n v="265.46300000000002"/>
    <n v="0"/>
    <n v="6"/>
    <n v="0"/>
    <n v="7"/>
    <n v="0"/>
    <n v="13.273"/>
    <n v="278.73600000000005"/>
  </r>
  <r>
    <x v="1"/>
    <s v="2.1"/>
    <s v="2023 թվական, _x000a_2-րդ  եռամսյակ"/>
    <s v="05․05․2023թ  _x000a_N 8/241-Ա"/>
    <x v="137"/>
    <x v="0"/>
    <x v="0"/>
    <x v="39"/>
    <x v="56"/>
    <x v="0"/>
    <n v="39.819428571428581"/>
    <n v="7"/>
    <n v="265.46300000000002"/>
    <n v="265.46300000000002"/>
    <n v="0"/>
    <n v="6"/>
    <n v="0"/>
    <n v="7"/>
    <n v="0"/>
    <n v="13.273"/>
    <n v="278.73600000000005"/>
  </r>
  <r>
    <x v="1"/>
    <s v="2.2"/>
    <s v="2023 թվական, _x000a_2-րդ  եռամսյակ"/>
    <s v="08․05․2023թ  _x000a_N 8/247-Ա"/>
    <x v="138"/>
    <x v="0"/>
    <x v="0"/>
    <x v="37"/>
    <x v="22"/>
    <x v="56"/>
    <n v="59.755600000000001"/>
    <n v="5"/>
    <n v="284.55"/>
    <n v="284.55"/>
    <n v="0"/>
    <n v="4"/>
    <n v="0"/>
    <n v="5"/>
    <n v="0"/>
    <n v="14.228"/>
    <n v="298.77800000000002"/>
  </r>
  <r>
    <x v="1"/>
    <s v="2.2"/>
    <s v="2023 թվական, _x000a_2-րդ  եռամսյակ"/>
    <s v="08․05․2023թ  _x000a_N 8/247-Ա"/>
    <x v="139"/>
    <x v="0"/>
    <x v="0"/>
    <x v="37"/>
    <x v="22"/>
    <x v="56"/>
    <n v="59.755600000000001"/>
    <n v="5"/>
    <n v="284.55"/>
    <n v="284.55"/>
    <n v="0"/>
    <n v="4"/>
    <n v="0"/>
    <n v="5"/>
    <n v="0"/>
    <n v="14.228"/>
    <n v="298.77800000000002"/>
  </r>
  <r>
    <x v="16"/>
    <s v="20.1"/>
    <s v="2023 թվական, _x000a_2-րդ  եռամսյակ"/>
    <s v="02․06․2023թ_x000a_ N 354-Ա"/>
    <x v="140"/>
    <x v="0"/>
    <x v="0"/>
    <x v="15"/>
    <x v="38"/>
    <x v="42"/>
    <n v="150.55599999999998"/>
    <n v="5"/>
    <n v="349.48"/>
    <n v="349.48"/>
    <n v="0"/>
    <n v="4"/>
    <n v="160.9"/>
    <n v="5"/>
    <n v="242.4"/>
    <n v="0"/>
    <n v="752.78"/>
  </r>
  <r>
    <x v="17"/>
    <s v="21.1"/>
    <s v="2023 թվական, _x000a_2-րդ  եռամսյակ"/>
    <s v="07.04.2023թ_x000a_ N 110-Ա"/>
    <x v="141"/>
    <x v="0"/>
    <x v="0"/>
    <x v="60"/>
    <x v="25"/>
    <x v="34"/>
    <n v="24.885666666666665"/>
    <n v="6"/>
    <n v="0"/>
    <n v="0"/>
    <n v="0"/>
    <n v="5"/>
    <n v="0"/>
    <n v="6"/>
    <n v="139.31399999999999"/>
    <n v="10"/>
    <n v="149.31399999999999"/>
  </r>
  <r>
    <x v="17"/>
    <s v="21.2"/>
    <s v="2023 թվական, _x000a_2-րդ  եռամսյակ"/>
    <s v="03.03.2023թ_x000a_ N 81-Ա"/>
    <x v="142"/>
    <x v="0"/>
    <x v="0"/>
    <x v="61"/>
    <x v="57"/>
    <x v="43"/>
    <n v="64.697111111111113"/>
    <n v="9"/>
    <n v="0"/>
    <n v="0"/>
    <n v="0"/>
    <n v="8"/>
    <n v="0"/>
    <n v="9"/>
    <n v="511.2"/>
    <n v="71.073999999999998"/>
    <n v="582.274"/>
  </r>
  <r>
    <x v="17"/>
    <s v="21.2"/>
    <s v="2023 թվական, _x000a_2-րդ  եռամսյակ"/>
    <s v="03.03.2023թ_x000a_ N 81-Ա"/>
    <x v="143"/>
    <x v="0"/>
    <x v="0"/>
    <x v="61"/>
    <x v="57"/>
    <x v="43"/>
    <n v="64.347111111111118"/>
    <n v="9"/>
    <n v="0"/>
    <n v="0"/>
    <n v="0"/>
    <n v="8"/>
    <n v="0"/>
    <n v="9"/>
    <n v="511.2"/>
    <n v="67.923999999999992"/>
    <n v="579.12400000000002"/>
  </r>
  <r>
    <x v="17"/>
    <s v="21.2"/>
    <s v="2023 թվական, _x000a_2-րդ  եռամսյակ"/>
    <s v="03.03.2023թ_x000a_ N 81-Ա"/>
    <x v="144"/>
    <x v="0"/>
    <x v="0"/>
    <x v="61"/>
    <x v="57"/>
    <x v="43"/>
    <n v="64.547111111111107"/>
    <n v="9"/>
    <n v="0"/>
    <n v="0"/>
    <n v="0"/>
    <n v="8"/>
    <n v="0"/>
    <n v="9"/>
    <n v="511.2"/>
    <n v="69.724000000000004"/>
    <n v="580.92399999999998"/>
  </r>
  <r>
    <x v="17"/>
    <s v="21.2"/>
    <s v="2023 թվական, _x000a_2-րդ  եռամսյակ"/>
    <s v="03.03.2023թ_x000a_ N 81-Ա"/>
    <x v="145"/>
    <x v="0"/>
    <x v="0"/>
    <x v="61"/>
    <x v="57"/>
    <x v="43"/>
    <n v="64.347111111111118"/>
    <n v="9"/>
    <n v="0"/>
    <n v="0"/>
    <n v="0"/>
    <n v="8"/>
    <n v="0"/>
    <n v="9"/>
    <n v="511.2"/>
    <n v="67.923999999999992"/>
    <n v="579.12400000000002"/>
  </r>
  <r>
    <x v="17"/>
    <s v="21.3"/>
    <s v="2023 թվական, _x000a_2-րդ  եռամսյակ"/>
    <s v="06.04.2023թ _x000a_N 109-Ա"/>
    <x v="146"/>
    <x v="0"/>
    <x v="0"/>
    <x v="43"/>
    <x v="36"/>
    <x v="10"/>
    <n v="96.208666666666673"/>
    <n v="15.75"/>
    <n v="516.88400000000001"/>
    <n v="516.88400000000001"/>
    <n v="0"/>
    <n v="11"/>
    <n v="288.42"/>
    <n v="12"/>
    <n v="349.2"/>
    <n v="0"/>
    <n v="1154.5040000000001"/>
  </r>
  <r>
    <x v="17"/>
    <s v="21.3"/>
    <s v="2023 թվական, _x000a_2-րդ  եռամսյակ"/>
    <s v="06.04.2023թ _x000a_N 109-Ա"/>
    <x v="146"/>
    <x v="0"/>
    <x v="0"/>
    <x v="19"/>
    <x v="58"/>
    <x v="57"/>
    <n v="69.192666666666668"/>
    <n v="15.75"/>
    <n v="235.54400000000001"/>
    <n v="235.54400000000001"/>
    <n v="0"/>
    <n v="8"/>
    <n v="250.614"/>
    <n v="9"/>
    <n v="136.57599999999999"/>
    <n v="0"/>
    <n v="622.73400000000004"/>
  </r>
  <r>
    <x v="17"/>
    <s v="21.3"/>
    <s v="2023 թվական, _x000a_2-րդ  եռամսյակ"/>
    <s v="06.04.2023թ _x000a_N 109-Ա"/>
    <x v="146"/>
    <x v="0"/>
    <x v="0"/>
    <x v="2"/>
    <x v="31"/>
    <x v="0"/>
    <n v="125.07659999999998"/>
    <n v="15.75"/>
    <n v="286.33999999999997"/>
    <n v="286.33999999999997"/>
    <n v="0"/>
    <n v="9"/>
    <n v="564.01"/>
    <n v="10"/>
    <n v="400.416"/>
    <n v="0"/>
    <n v="1250.7659999999998"/>
  </r>
  <r>
    <x v="17"/>
    <s v="21.3"/>
    <s v="2023 թվական, _x000a_2-րդ  եռամսյակ"/>
    <s v="06.04.2023թ _x000a_N 109-Ա"/>
    <x v="146"/>
    <x v="0"/>
    <x v="0"/>
    <x v="62"/>
    <x v="59"/>
    <x v="5"/>
    <n v="36.4624375"/>
    <n v="15.75"/>
    <n v="316.88600000000002"/>
    <n v="316.88600000000002"/>
    <n v="0"/>
    <n v="31"/>
    <n v="452.988"/>
    <n v="32"/>
    <n v="396.92399999999998"/>
    <n v="0"/>
    <n v="1166.798"/>
  </r>
  <r>
    <x v="17"/>
    <s v="21.3"/>
    <s v="2023 թվական, _x000a_2-րդ  եռամսյակ"/>
    <s v="06.04.2023թ _x000a_N 109-Ա"/>
    <x v="147"/>
    <x v="0"/>
    <x v="0"/>
    <x v="43"/>
    <x v="36"/>
    <x v="10"/>
    <n v="53.067000000000007"/>
    <n v="15.75"/>
    <n v="0"/>
    <n v="0"/>
    <n v="0"/>
    <n v="11"/>
    <n v="288.42"/>
    <n v="12"/>
    <n v="348.38400000000001"/>
    <n v="0"/>
    <n v="636.80400000000009"/>
  </r>
  <r>
    <x v="17"/>
    <s v="21.3"/>
    <s v="2023 թվական, _x000a_2-րդ  եռամսյակ"/>
    <s v="06.04.2023թ _x000a_N 109-Ա"/>
    <x v="147"/>
    <x v="0"/>
    <x v="0"/>
    <x v="19"/>
    <x v="58"/>
    <x v="57"/>
    <n v="42.985555555555557"/>
    <n v="15.75"/>
    <n v="0"/>
    <n v="0"/>
    <n v="0"/>
    <n v="8"/>
    <n v="250.614"/>
    <n v="9"/>
    <n v="136.256"/>
    <n v="0"/>
    <n v="386.87"/>
  </r>
  <r>
    <x v="17"/>
    <s v="21.3"/>
    <s v="2023 թվական, _x000a_2-րդ  եռամսյակ"/>
    <s v="06.04.2023թ _x000a_N 109-Ա"/>
    <x v="147"/>
    <x v="0"/>
    <x v="0"/>
    <x v="2"/>
    <x v="31"/>
    <x v="0"/>
    <n v="93.447800000000001"/>
    <n v="15.75"/>
    <n v="0"/>
    <n v="0"/>
    <n v="0"/>
    <n v="9"/>
    <n v="535.01"/>
    <n v="10"/>
    <n v="399.46800000000002"/>
    <n v="0"/>
    <n v="934.47800000000007"/>
  </r>
  <r>
    <x v="17"/>
    <s v="21.3"/>
    <s v="2023 թվական, _x000a_2-րդ  եռամսյակ"/>
    <s v="06.04.2023թ _x000a_N 109-Ա"/>
    <x v="147"/>
    <x v="0"/>
    <x v="0"/>
    <x v="62"/>
    <x v="59"/>
    <x v="5"/>
    <n v="26.530531249999999"/>
    <n v="15.75"/>
    <n v="0"/>
    <n v="0"/>
    <n v="0"/>
    <n v="31"/>
    <n v="452.988"/>
    <n v="32"/>
    <n v="395.98899999999998"/>
    <n v="0"/>
    <n v="848.97699999999998"/>
  </r>
  <r>
    <x v="18"/>
    <s v="22.1"/>
    <s v="2023 թվական, _x000a_2-րդ  եռամսյակ"/>
    <s v="22․06․2023թ_x000a_ N 154-Ա"/>
    <x v="148"/>
    <x v="0"/>
    <x v="0"/>
    <x v="55"/>
    <x v="60"/>
    <x v="4"/>
    <n v="271.19200000000001"/>
    <n v="2"/>
    <n v="369.46100000000001"/>
    <n v="369.46100000000001"/>
    <n v="0"/>
    <n v="1"/>
    <n v="28.067"/>
    <n v="2"/>
    <n v="118.84"/>
    <n v="26.015999999999998"/>
    <n v="542.38400000000001"/>
  </r>
  <r>
    <x v="19"/>
    <s v="23.1"/>
    <s v="2023 թվական, _x000a_2-րդ  եռամսյակ"/>
    <s v="17.03.2023թ _x000a_N 308-Ա"/>
    <x v="149"/>
    <x v="0"/>
    <x v="0"/>
    <x v="63"/>
    <x v="61"/>
    <x v="9"/>
    <n v="231.40033333333329"/>
    <n v="3.5"/>
    <n v="390.93099999999998"/>
    <n v="390.93099999999998"/>
    <n v="0"/>
    <n v="2"/>
    <n v="139.01400000000001"/>
    <n v="3"/>
    <n v="164.256"/>
    <n v="0"/>
    <n v="694.20099999999991"/>
  </r>
  <r>
    <x v="19"/>
    <s v="23.2"/>
    <s v="2023 թվական, _x000a_2-րդ  եռամսյակ"/>
    <s v="26.04.2023թ_x000a_ N 37-Ա/3"/>
    <x v="150"/>
    <x v="0"/>
    <x v="0"/>
    <x v="58"/>
    <x v="8"/>
    <x v="3"/>
    <n v="40.144999999999996"/>
    <n v="2"/>
    <n v="0"/>
    <n v="0"/>
    <n v="0"/>
    <n v="1"/>
    <n v="21.56"/>
    <n v="2"/>
    <n v="58.73"/>
    <n v="0"/>
    <n v="80.289999999999992"/>
  </r>
  <r>
    <x v="19"/>
    <s v="23.3"/>
    <s v="2023 թվական, _x000a_2-րդ  եռամսյակ"/>
    <s v="26․06․2023թ _x000a_N 686-Ա"/>
    <x v="149"/>
    <x v="1"/>
    <x v="1"/>
    <x v="55"/>
    <x v="38"/>
    <x v="58"/>
    <n v="0"/>
    <n v="3.5"/>
    <n v="0"/>
    <n v="0"/>
    <n v="0"/>
    <n v="3"/>
    <n v="0"/>
    <n v="4"/>
    <n v="0"/>
    <n v="0"/>
    <n v="0"/>
  </r>
  <r>
    <x v="20"/>
    <s v="24.1"/>
    <s v="2023 թվական, _x000a_2-րդ  եռամսյակ"/>
    <s v="05․05․2023թ _x000a_N 155-Ա"/>
    <x v="151"/>
    <x v="0"/>
    <x v="0"/>
    <x v="64"/>
    <x v="20"/>
    <x v="41"/>
    <n v="54.366626428571429"/>
    <n v="7"/>
    <n v="0"/>
    <n v="0"/>
    <n v="0"/>
    <n v="6"/>
    <n v="1.0023850000000001"/>
    <n v="7"/>
    <n v="379.56400000000002"/>
    <n v="0"/>
    <n v="380.56638500000003"/>
  </r>
  <r>
    <x v="21"/>
    <s v="25.1"/>
    <s v="2023 թվական, _x000a_2-րդ  եռամսյակ"/>
    <s v="05․05․2023թ _x000a_N 257-Ա"/>
    <x v="152"/>
    <x v="0"/>
    <x v="0"/>
    <x v="65"/>
    <x v="20"/>
    <x v="59"/>
    <n v="180.71525"/>
    <n v="4"/>
    <n v="228.33099999999999"/>
    <n v="228.33099999999999"/>
    <n v="0"/>
    <n v="3"/>
    <n v="281.61500000000001"/>
    <n v="4"/>
    <n v="212.91499999999999"/>
    <n v="0"/>
    <n v="722.86099999999999"/>
  </r>
  <r>
    <x v="21"/>
    <s v="25.1"/>
    <s v="2023 թվական, _x000a_2-րդ  եռամսյակ"/>
    <s v="05․05․2023թ _x000a_N 257-Ա"/>
    <x v="153"/>
    <x v="0"/>
    <x v="0"/>
    <x v="65"/>
    <x v="20"/>
    <x v="59"/>
    <n v="180.71525"/>
    <n v="4"/>
    <n v="228.33099999999999"/>
    <n v="228.33099999999999"/>
    <n v="0"/>
    <n v="3"/>
    <n v="281.61500000000001"/>
    <n v="4"/>
    <n v="212.91499999999999"/>
    <n v="0"/>
    <n v="722.86099999999999"/>
  </r>
  <r>
    <x v="21"/>
    <s v="25.2"/>
    <s v="2023 թվական, _x000a_2-րդ  եռամսյակ"/>
    <s v="29.05.2023թ _x000a_N 477-Ա"/>
    <x v="153"/>
    <x v="0"/>
    <x v="0"/>
    <x v="4"/>
    <x v="62"/>
    <x v="5"/>
    <n v="133.99674999999999"/>
    <n v="4"/>
    <n v="272.262"/>
    <n v="272.262"/>
    <n v="0"/>
    <n v="3"/>
    <n v="120.07"/>
    <n v="4"/>
    <n v="143.655"/>
    <n v="0"/>
    <n v="535.98699999999997"/>
  </r>
  <r>
    <x v="22"/>
    <s v="26.1"/>
    <s v="2023 թվական, _x000a_2-րդ  եռամսյակ"/>
    <s v="12.05.2023թ _x000a_N 814-Ա"/>
    <x v="154"/>
    <x v="0"/>
    <x v="0"/>
    <x v="43"/>
    <x v="21"/>
    <x v="0"/>
    <n v="176.0154"/>
    <n v="2"/>
    <n v="148.81100000000001"/>
    <n v="148.81100000000001"/>
    <n v="0"/>
    <n v="1"/>
    <n v="103.54179999999999"/>
    <n v="2"/>
    <n v="99.677999999999997"/>
    <n v="0"/>
    <n v="352.0308"/>
  </r>
  <r>
    <x v="23"/>
    <s v="27.1"/>
    <s v="2023 թվական, _x000a_2-րդ  եռամսյակ"/>
    <s v="25.04.2023թ_x000a_ N 706-Ա"/>
    <x v="155"/>
    <x v="0"/>
    <x v="0"/>
    <x v="21"/>
    <x v="50"/>
    <x v="60"/>
    <n v="337.78366666666665"/>
    <n v="3"/>
    <n v="819"/>
    <n v="819"/>
    <n v="0"/>
    <n v="2"/>
    <n v="51.8"/>
    <n v="3"/>
    <n v="142.55099999999999"/>
    <n v="0"/>
    <n v="1013.3509999999999"/>
  </r>
  <r>
    <x v="23"/>
    <s v="27.1"/>
    <s v="2023 թվական, _x000a_2-րդ  եռամսյակ"/>
    <s v="25.04.2023թ_x000a_ N 706-Ա"/>
    <x v="156"/>
    <x v="0"/>
    <x v="0"/>
    <x v="21"/>
    <x v="50"/>
    <x v="60"/>
    <n v="121.23333333333333"/>
    <n v="3"/>
    <n v="273"/>
    <n v="273"/>
    <n v="0"/>
    <n v="2"/>
    <n v="43.2"/>
    <n v="3"/>
    <n v="47.5"/>
    <n v="0"/>
    <n v="363.7"/>
  </r>
  <r>
    <x v="23"/>
    <s v="27.1"/>
    <s v="2023 թվական, _x000a_2-րդ  եռամսյակ"/>
    <s v="25.04.2023թ_x000a_ N 706-Ա"/>
    <x v="157"/>
    <x v="0"/>
    <x v="0"/>
    <x v="21"/>
    <x v="50"/>
    <x v="60"/>
    <n v="121.23333333333333"/>
    <n v="3"/>
    <n v="273"/>
    <n v="273"/>
    <n v="0"/>
    <n v="2"/>
    <n v="43.2"/>
    <n v="3"/>
    <n v="47.5"/>
    <n v="0"/>
    <n v="363.7"/>
  </r>
  <r>
    <x v="6"/>
    <s v="28.10"/>
    <s v="2023 թվական, _x000a_2-րդ  եռամսյակ"/>
    <s v="05․05․2023թ․ _x000a_N 188-Ա"/>
    <x v="158"/>
    <x v="1"/>
    <x v="1"/>
    <x v="22"/>
    <x v="40"/>
    <x v="4"/>
    <n v="0"/>
    <n v="7"/>
    <n v="0"/>
    <n v="0"/>
    <n v="0"/>
    <n v="6"/>
    <n v="0"/>
    <n v="7"/>
    <n v="0"/>
    <n v="0"/>
    <n v="0"/>
  </r>
  <r>
    <x v="6"/>
    <s v="28.10"/>
    <s v="2023 թվական, _x000a_2-րդ  եռամսյակ"/>
    <s v="05․05․2023թ․ _x000a_N 188-Ա"/>
    <x v="159"/>
    <x v="1"/>
    <x v="1"/>
    <x v="22"/>
    <x v="40"/>
    <x v="4"/>
    <n v="0"/>
    <n v="7"/>
    <n v="0"/>
    <n v="0"/>
    <n v="0"/>
    <n v="6"/>
    <n v="0"/>
    <n v="7"/>
    <n v="0"/>
    <n v="0"/>
    <n v="0"/>
  </r>
  <r>
    <x v="2"/>
    <s v="3.1"/>
    <s v="2023 թվական, _x000a_2-րդ  եռամսյակ"/>
    <s v="03.04.2023թ _x000a_N 367-Ա"/>
    <x v="160"/>
    <x v="0"/>
    <x v="0"/>
    <x v="3"/>
    <x v="3"/>
    <x v="3"/>
    <n v="44.330000000000005"/>
    <n v="3"/>
    <n v="44.427999999999997"/>
    <n v="44.427999999999997"/>
    <n v="0"/>
    <n v="2"/>
    <n v="0"/>
    <n v="3"/>
    <n v="88.561999999999998"/>
    <n v="0"/>
    <n v="132.99"/>
  </r>
  <r>
    <x v="2"/>
    <s v="3.10"/>
    <s v="2023 թվական, _x000a_2-րդ  եռամսյակ"/>
    <s v="19.05.2023թ_x000a_N 863-Ա"/>
    <x v="161"/>
    <x v="0"/>
    <x v="0"/>
    <x v="66"/>
    <x v="9"/>
    <x v="4"/>
    <n v="143.04349999999999"/>
    <n v="2.5"/>
    <n v="286.08699999999999"/>
    <n v="286.08699999999999"/>
    <n v="0"/>
    <n v="1"/>
    <n v="0"/>
    <n v="2"/>
    <n v="0"/>
    <n v="0"/>
    <n v="286.08699999999999"/>
  </r>
  <r>
    <x v="2"/>
    <s v="3.11"/>
    <s v="2023 թվական, _x000a_2-րդ  եռամսյակ"/>
    <s v="23.05.2023թ _x000a_N 895-Ա"/>
    <x v="162"/>
    <x v="0"/>
    <x v="0"/>
    <x v="43"/>
    <x v="19"/>
    <x v="61"/>
    <n v="180.42966666666666"/>
    <n v="2.75"/>
    <n v="338.40800000000002"/>
    <n v="338.40800000000002"/>
    <n v="0"/>
    <n v="2"/>
    <n v="87.126999999999995"/>
    <n v="3"/>
    <n v="115.754"/>
    <n v="0"/>
    <n v="541.28899999999999"/>
  </r>
  <r>
    <x v="2"/>
    <s v="3.12"/>
    <s v="2023 թվական, _x000a_2-րդ  եռամսյակ"/>
    <s v="31.05.2023թ _x000a_N 586-Ա"/>
    <x v="163"/>
    <x v="0"/>
    <x v="0"/>
    <x v="19"/>
    <x v="18"/>
    <x v="20"/>
    <n v="281.67999999999995"/>
    <n v="4"/>
    <n v="1064.06"/>
    <n v="1064.06"/>
    <n v="0"/>
    <n v="4"/>
    <n v="185.483"/>
    <n v="5"/>
    <n v="152.857"/>
    <n v="6"/>
    <n v="1408.3999999999999"/>
  </r>
  <r>
    <x v="2"/>
    <s v="3.13"/>
    <s v="2023 թվական, _x000a_2-րդ  եռամսյակ"/>
    <s v="22.06.2023թ _x000a_N 875-Ա"/>
    <x v="164"/>
    <x v="0"/>
    <x v="0"/>
    <x v="20"/>
    <x v="19"/>
    <x v="0"/>
    <n v="87.661500000000004"/>
    <n v="3.25"/>
    <n v="130.125"/>
    <n v="130.125"/>
    <n v="0"/>
    <n v="3"/>
    <n v="77.400000000000006"/>
    <n v="4"/>
    <n v="133.12100000000001"/>
    <n v="10"/>
    <n v="350.64600000000002"/>
  </r>
  <r>
    <x v="2"/>
    <s v="3.14"/>
    <s v="2023 թվական, _x000a_2-րդ  եռամսյակ"/>
    <s v="30.05.2023թ _x000a_N 948-Ա"/>
    <x v="165"/>
    <x v="0"/>
    <x v="0"/>
    <x v="19"/>
    <x v="63"/>
    <x v="0"/>
    <n v="110.63033333333334"/>
    <n v="3"/>
    <n v="146.65700000000001"/>
    <n v="146.65700000000001"/>
    <n v="0"/>
    <n v="2"/>
    <n v="80.763000000000005"/>
    <n v="3"/>
    <n v="99.840999999999994"/>
    <n v="4.63"/>
    <n v="331.89100000000002"/>
  </r>
  <r>
    <x v="2"/>
    <s v="3.15"/>
    <s v="2023 թվական, _x000a_2-րդ  եռամսյակ"/>
    <s v="30.05.2023թ _x000a_N 581-Ա"/>
    <x v="162"/>
    <x v="0"/>
    <x v="0"/>
    <x v="67"/>
    <x v="56"/>
    <x v="0"/>
    <n v="93.512666666666675"/>
    <n v="2.75"/>
    <n v="77.728999999999999"/>
    <n v="77.728999999999999"/>
    <n v="0"/>
    <n v="2"/>
    <n v="102.953"/>
    <n v="3"/>
    <n v="99.855999999999995"/>
    <n v="0"/>
    <n v="280.53800000000001"/>
  </r>
  <r>
    <x v="2"/>
    <s v="3.16"/>
    <s v="2023 թվական, _x000a_2-րդ  եռամսյակ"/>
    <s v="07.06.2023թ _x000a_N 622-Ա"/>
    <x v="164"/>
    <x v="0"/>
    <x v="0"/>
    <x v="33"/>
    <x v="18"/>
    <x v="23"/>
    <n v="87.901666666666657"/>
    <n v="3.25"/>
    <n v="0"/>
    <n v="0"/>
    <n v="0"/>
    <n v="2"/>
    <n v="210.41200000000001"/>
    <n v="3"/>
    <n v="53.292999999999999"/>
    <n v="0"/>
    <n v="263.70499999999998"/>
  </r>
  <r>
    <x v="2"/>
    <s v="3.17"/>
    <s v="2023 թվական, _x000a_2-րդ  եռամսյակ"/>
    <s v="20.06.2023թ _x000a_N 1105-Ա"/>
    <x v="162"/>
    <x v="0"/>
    <x v="0"/>
    <x v="38"/>
    <x v="15"/>
    <x v="0"/>
    <n v="88.896333333333345"/>
    <n v="2.75"/>
    <n v="199.011"/>
    <n v="199.011"/>
    <n v="0"/>
    <n v="2"/>
    <n v="25.936"/>
    <n v="3"/>
    <n v="31.742000000000001"/>
    <n v="10"/>
    <n v="266.68900000000002"/>
  </r>
  <r>
    <x v="2"/>
    <s v="3.18"/>
    <s v="2023 թվական, _x000a_2-րդ  եռամսյակ"/>
    <s v="15.06.2023թ _x000a_N 644-Ա"/>
    <x v="160"/>
    <x v="0"/>
    <x v="0"/>
    <x v="16"/>
    <x v="64"/>
    <x v="62"/>
    <n v="15.837000000000002"/>
    <n v="3"/>
    <n v="0"/>
    <n v="0"/>
    <n v="0"/>
    <n v="2"/>
    <n v="0"/>
    <n v="3"/>
    <n v="47.511000000000003"/>
    <n v="0"/>
    <n v="47.511000000000003"/>
  </r>
  <r>
    <x v="2"/>
    <s v="3.2"/>
    <s v="2023 թվական, _x000a_2-րդ  եռամսյակ"/>
    <s v="04.04.2023թ _x000a_N 566-Ա"/>
    <x v="166"/>
    <x v="0"/>
    <x v="0"/>
    <x v="3"/>
    <x v="3"/>
    <x v="3"/>
    <n v="44.330000000000005"/>
    <n v="3"/>
    <n v="44.427999999999997"/>
    <n v="44.427999999999997"/>
    <n v="0"/>
    <n v="2"/>
    <n v="0"/>
    <n v="3"/>
    <n v="88.561999999999998"/>
    <n v="0"/>
    <n v="132.99"/>
  </r>
  <r>
    <x v="2"/>
    <s v="3.3"/>
    <s v="2023 թվական, _x000a_2-րդ  եռամսյակ"/>
    <s v="04.04.2023թ _x000a_N 565-Ա"/>
    <x v="167"/>
    <x v="0"/>
    <x v="0"/>
    <x v="3"/>
    <x v="3"/>
    <x v="3"/>
    <n v="44.330000000000005"/>
    <n v="3"/>
    <n v="44.427999999999997"/>
    <n v="44.427999999999997"/>
    <n v="0"/>
    <n v="2"/>
    <n v="0"/>
    <n v="3"/>
    <n v="88.561999999999998"/>
    <n v="0"/>
    <n v="132.99"/>
  </r>
  <r>
    <x v="2"/>
    <s v="3.4"/>
    <s v="2023 թվական, _x000a_2-րդ  եռամսյակ"/>
    <s v="18.04.2023թ _x000a_N 424-Ա"/>
    <x v="164"/>
    <x v="0"/>
    <x v="0"/>
    <x v="53"/>
    <x v="43"/>
    <x v="0"/>
    <n v="121.608"/>
    <n v="3.25"/>
    <n v="189.72900000000001"/>
    <n v="189.72900000000001"/>
    <n v="0"/>
    <n v="2"/>
    <n v="65.341999999999999"/>
    <n v="3"/>
    <n v="99.753"/>
    <n v="10"/>
    <n v="364.82400000000001"/>
  </r>
  <r>
    <x v="2"/>
    <s v="3.5"/>
    <s v="2023 թվական, _x000a_2-րդ  եռամսյակ"/>
    <s v="19․04․2023թ  _x000a_N 681-Ա"/>
    <x v="161"/>
    <x v="0"/>
    <x v="0"/>
    <x v="60"/>
    <x v="65"/>
    <x v="21"/>
    <n v="174.54733333333334"/>
    <n v="2.5"/>
    <n v="408.81"/>
    <n v="408.81"/>
    <n v="0"/>
    <n v="2"/>
    <n v="46.396999999999998"/>
    <n v="3"/>
    <n v="68.435000000000002"/>
    <n v="0"/>
    <n v="523.64200000000005"/>
  </r>
  <r>
    <x v="2"/>
    <s v="3.6"/>
    <s v="2023 թվական, _x000a_2-րդ  եռամսյակ"/>
    <s v="20․04․2023թ _x000a_N 696-Ա"/>
    <x v="162"/>
    <x v="0"/>
    <x v="0"/>
    <x v="10"/>
    <x v="43"/>
    <x v="0"/>
    <n v="186.07250000000002"/>
    <n v="2.75"/>
    <n v="261.38200000000001"/>
    <n v="261.38200000000001"/>
    <n v="0"/>
    <n v="1"/>
    <n v="39.261000000000003"/>
    <n v="2"/>
    <n v="66.501999999999995"/>
    <n v="5"/>
    <n v="372.14500000000004"/>
  </r>
  <r>
    <x v="2"/>
    <s v="3.7"/>
    <s v="2023 թվական, _x000a_2-րդ  եռամսյակ"/>
    <s v="27.04.2023թ_x000a_N 452-Ա"/>
    <x v="163"/>
    <x v="0"/>
    <x v="0"/>
    <x v="11"/>
    <x v="10"/>
    <x v="63"/>
    <n v="196.03400000000002"/>
    <n v="4"/>
    <n v="432.625"/>
    <n v="432.625"/>
    <n v="0"/>
    <n v="2"/>
    <n v="85.843999999999994"/>
    <n v="3"/>
    <n v="69.632999999999996"/>
    <n v="0"/>
    <n v="588.10200000000009"/>
  </r>
  <r>
    <x v="2"/>
    <s v="3.8"/>
    <s v="2023 թվական, _x000a_2-րդ  եռամսյակ"/>
    <s v="05.05.2023թ _x000a_N 760-Ա"/>
    <x v="168"/>
    <x v="0"/>
    <x v="0"/>
    <x v="29"/>
    <x v="17"/>
    <x v="53"/>
    <n v="54.288666666666664"/>
    <n v="3"/>
    <n v="100.6"/>
    <n v="100.6"/>
    <n v="0"/>
    <n v="2"/>
    <n v="29.739000000000001"/>
    <n v="3"/>
    <n v="32.527000000000001"/>
    <n v="0"/>
    <n v="162.86599999999999"/>
  </r>
  <r>
    <x v="2"/>
    <s v="3.9"/>
    <s v="2023 թվական, _x000a_2-րդ  եռամսյակ"/>
    <s v="12.05.2023թ _x000a_N 810-Ա"/>
    <x v="164"/>
    <x v="0"/>
    <x v="0"/>
    <x v="28"/>
    <x v="46"/>
    <x v="0"/>
    <n v="133.11799999999999"/>
    <n v="3.25"/>
    <n v="181.49299999999999"/>
    <n v="181.49299999999999"/>
    <n v="0"/>
    <n v="2"/>
    <n v="83.16"/>
    <n v="3"/>
    <n v="99.905000000000001"/>
    <n v="34.795999999999999"/>
    <n v="399.35399999999998"/>
  </r>
  <r>
    <x v="24"/>
    <s v="4.1"/>
    <s v="2023 թվական, _x000a_2-րդ  եռամսյակ"/>
    <s v="17.04.2023թ_x000a_ N 420-Ա"/>
    <x v="169"/>
    <x v="0"/>
    <x v="0"/>
    <x v="58"/>
    <x v="45"/>
    <x v="64"/>
    <n v="0"/>
    <n v="4"/>
    <n v="0"/>
    <n v="0"/>
    <n v="0"/>
    <n v="4"/>
    <n v="0"/>
    <n v="5"/>
    <n v="0"/>
    <n v="0"/>
    <n v="0"/>
  </r>
  <r>
    <x v="24"/>
    <s v="4.2"/>
    <s v="2023 թվական, _x000a_2-րդ  եռամսյակ"/>
    <s v="27.04.2023թ _x000a_N 452-Ա"/>
    <x v="170"/>
    <x v="0"/>
    <x v="0"/>
    <x v="11"/>
    <x v="10"/>
    <x v="63"/>
    <n v="175.86800000000002"/>
    <n v="3"/>
    <n v="372.29199999999997"/>
    <n v="372.29199999999997"/>
    <n v="0"/>
    <n v="2"/>
    <n v="85.769000000000005"/>
    <n v="3"/>
    <n v="69.543000000000006"/>
    <n v="0"/>
    <n v="527.60400000000004"/>
  </r>
  <r>
    <x v="24"/>
    <s v="4.3"/>
    <s v="2023 թվական, _x000a_2-րդ  եռամսյակ"/>
    <s v="12.05.2023թ _x000a_N  516-Ա"/>
    <x v="169"/>
    <x v="0"/>
    <x v="0"/>
    <x v="22"/>
    <x v="66"/>
    <x v="9"/>
    <n v="206.47133333333332"/>
    <n v="4"/>
    <n v="317.995"/>
    <n v="317.995"/>
    <n v="0"/>
    <n v="2"/>
    <n v="138.166"/>
    <n v="3"/>
    <n v="163.25299999999999"/>
    <n v="0"/>
    <n v="619.41399999999999"/>
  </r>
  <r>
    <x v="24"/>
    <s v="4.4"/>
    <s v="2023 թվական, _x000a_2-րդ  եռամսյակ"/>
    <s v="31․05․2023թ_x000a_ N 351-Ա"/>
    <x v="171"/>
    <x v="0"/>
    <x v="0"/>
    <x v="33"/>
    <x v="18"/>
    <x v="23"/>
    <n v="28.833333333333332"/>
    <n v="3"/>
    <n v="0"/>
    <n v="0"/>
    <n v="0"/>
    <n v="2"/>
    <n v="0"/>
    <n v="3"/>
    <n v="86.5"/>
    <n v="0"/>
    <n v="86.5"/>
  </r>
  <r>
    <x v="24"/>
    <s v="4.5"/>
    <s v="2023 թվական, _x000a_2-րդ  եռամսյակ"/>
    <s v=" 21.06.2023թ _x000a_N 617-Ա "/>
    <x v="169"/>
    <x v="0"/>
    <x v="0"/>
    <x v="41"/>
    <x v="39"/>
    <x v="65"/>
    <n v="192.16825"/>
    <n v="4"/>
    <n v="423.613"/>
    <n v="423.613"/>
    <n v="0"/>
    <n v="3"/>
    <n v="147.88300000000001"/>
    <n v="4"/>
    <n v="197.17699999999999"/>
    <n v="0"/>
    <n v="768.673"/>
  </r>
  <r>
    <x v="3"/>
    <s v="5.1"/>
    <s v="2023 թվական, _x000a_2-րդ  եռամսյակ"/>
    <s v="03.05.2023թ _x000a_N 471-Ա"/>
    <x v="172"/>
    <x v="0"/>
    <x v="0"/>
    <x v="65"/>
    <x v="67"/>
    <x v="2"/>
    <n v="88.697000000000003"/>
    <n v="4.666666666666667"/>
    <n v="220"/>
    <n v="220"/>
    <n v="0"/>
    <n v="4"/>
    <n v="105.038"/>
    <n v="5"/>
    <n v="108.447"/>
    <n v="10"/>
    <n v="443.48500000000001"/>
  </r>
  <r>
    <x v="3"/>
    <s v="5.2"/>
    <s v="2023 թվական, _x000a_2-րդ  եռամսյակ"/>
    <s v="04.05.2023թ _x000a_N 249-Ա"/>
    <x v="173"/>
    <x v="0"/>
    <x v="0"/>
    <x v="65"/>
    <x v="67"/>
    <x v="2"/>
    <n v="67.689400000000006"/>
    <n v="5"/>
    <n v="220"/>
    <n v="220"/>
    <n v="0"/>
    <n v="4"/>
    <n v="0"/>
    <n v="5"/>
    <n v="108.447"/>
    <n v="10"/>
    <n v="338.447"/>
  </r>
  <r>
    <x v="3"/>
    <s v="5.3"/>
    <s v="2023 թվական, _x000a_2-րդ  եռամսյակ"/>
    <s v="10.05.2023թ _x000a_N 500-Ա"/>
    <x v="172"/>
    <x v="0"/>
    <x v="0"/>
    <x v="37"/>
    <x v="22"/>
    <x v="66"/>
    <n v="0"/>
    <n v="4.666666666666667"/>
    <n v="0"/>
    <n v="0"/>
    <n v="0"/>
    <n v="4"/>
    <n v="0"/>
    <n v="5"/>
    <n v="0"/>
    <n v="0"/>
    <n v="0"/>
  </r>
  <r>
    <x v="3"/>
    <s v="5.4"/>
    <s v="2023 թվական, _x000a_2-րդ  եռամսյակ"/>
    <s v="26.05.2023թ _x000a_N 824-Ա"/>
    <x v="174"/>
    <x v="0"/>
    <x v="0"/>
    <x v="68"/>
    <x v="62"/>
    <x v="5"/>
    <n v="114.1914"/>
    <n v="5"/>
    <n v="258.77300000000002"/>
    <n v="258.77300000000002"/>
    <n v="0"/>
    <n v="4"/>
    <n v="132.40600000000001"/>
    <n v="5"/>
    <n v="179.77799999999999"/>
    <n v="0"/>
    <n v="570.95699999999999"/>
  </r>
  <r>
    <x v="3"/>
    <s v="5.5"/>
    <s v="2023 թվական, _x000a_2-րդ  եռամսյակ"/>
    <s v="31.05.2023թ _x000a_N 849-Ա"/>
    <x v="5"/>
    <x v="0"/>
    <x v="0"/>
    <x v="45"/>
    <x v="16"/>
    <x v="67"/>
    <n v="94.105428571428575"/>
    <n v="7"/>
    <n v="0"/>
    <n v="0"/>
    <n v="0"/>
    <n v="6"/>
    <n v="332.245"/>
    <n v="7"/>
    <n v="326.49299999999999"/>
    <n v="0"/>
    <n v="658.73800000000006"/>
  </r>
  <r>
    <x v="3"/>
    <s v="5.6"/>
    <s v="2023 թվական, _x000a_2-րդ  եռամսյակ"/>
    <s v="05.06.2023թ _x000a_N 613-Ա"/>
    <x v="172"/>
    <x v="0"/>
    <x v="0"/>
    <x v="4"/>
    <x v="62"/>
    <x v="67"/>
    <n v="155.45675"/>
    <n v="4.666666666666667"/>
    <n v="258.61200000000002"/>
    <n v="258.61200000000002"/>
    <n v="0"/>
    <n v="3"/>
    <n v="166.03299999999999"/>
    <n v="4"/>
    <n v="187.18199999999999"/>
    <n v="10"/>
    <n v="621.827"/>
  </r>
  <r>
    <x v="3"/>
    <s v="5.7"/>
    <s v="2023 թվական, _x000a_2-րդ  եռամսյակ"/>
    <s v="31.05.2023թ _x000a_N 850-Ա"/>
    <x v="175"/>
    <x v="0"/>
    <x v="0"/>
    <x v="4"/>
    <x v="4"/>
    <x v="4"/>
    <n v="85.646471428571445"/>
    <n v="7"/>
    <n v="270.72500000000002"/>
    <n v="270.72500000000002"/>
    <n v="0"/>
    <n v="6"/>
    <n v="277.90600000000001"/>
    <n v="7"/>
    <n v="40.894300000000001"/>
    <n v="10"/>
    <n v="599.52530000000013"/>
  </r>
  <r>
    <x v="3"/>
    <s v="5.8"/>
    <s v="2023 թվական, _x000a_2-րդ  եռամսյակ"/>
    <s v="09.06.2023թ _x000a_N 897-Ա"/>
    <x v="176"/>
    <x v="0"/>
    <x v="0"/>
    <x v="4"/>
    <x v="62"/>
    <x v="67"/>
    <n v="177.51075"/>
    <n v="4"/>
    <n v="413.31"/>
    <n v="413.31"/>
    <n v="0"/>
    <n v="3"/>
    <n v="102.747"/>
    <n v="4"/>
    <n v="188.98599999999999"/>
    <n v="5"/>
    <n v="710.04300000000001"/>
  </r>
  <r>
    <x v="25"/>
    <s v="6.1"/>
    <s v="2023 թվական, _x000a_2-րդ  եռամսյակ"/>
    <s v="12․04․2023թ _x000a_N 407-Ա"/>
    <x v="177"/>
    <x v="0"/>
    <x v="0"/>
    <x v="52"/>
    <x v="11"/>
    <x v="68"/>
    <n v="115.55581475"/>
    <n v="4.2"/>
    <n v="218.43725899999998"/>
    <n v="218.43725899999998"/>
    <n v="0"/>
    <n v="3"/>
    <n v="96.212999999999994"/>
    <n v="4"/>
    <n v="147.57300000000001"/>
    <n v="0"/>
    <n v="462.22325899999998"/>
  </r>
  <r>
    <x v="26"/>
    <s v="6.1.26"/>
    <s v="2023 թվական, _x000a_2-րդ  եռամսյակ"/>
    <s v="21․04․2023թ _x000a_N 622-Կ"/>
    <x v="178"/>
    <x v="0"/>
    <x v="0"/>
    <x v="40"/>
    <x v="56"/>
    <x v="69"/>
    <n v="106.35050000000001"/>
    <n v="4"/>
    <n v="207.733"/>
    <n v="207.733"/>
    <n v="0"/>
    <n v="3"/>
    <n v="121.833"/>
    <n v="4"/>
    <n v="95.835999999999999"/>
    <n v="0"/>
    <n v="425.40200000000004"/>
  </r>
  <r>
    <x v="26"/>
    <s v="6.1.26"/>
    <s v="2023 թվական, _x000a_2-րդ  եռամսյակ"/>
    <s v="21․04․2023թ _x000a_N 622-Կ"/>
    <x v="179"/>
    <x v="0"/>
    <x v="0"/>
    <x v="40"/>
    <x v="56"/>
    <x v="69"/>
    <n v="106.35050000000001"/>
    <n v="5"/>
    <n v="207.733"/>
    <n v="207.733"/>
    <n v="0"/>
    <n v="3"/>
    <n v="121.833"/>
    <n v="4"/>
    <n v="95.835999999999999"/>
    <n v="0"/>
    <n v="425.40200000000004"/>
  </r>
  <r>
    <x v="26"/>
    <s v="6.1.27"/>
    <s v="2023 թվական, _x000a_2-րդ  եռամսյակ"/>
    <s v="10.04.2023թ _x000a_N 540-Կ"/>
    <x v="179"/>
    <x v="0"/>
    <x v="0"/>
    <x v="52"/>
    <x v="10"/>
    <x v="68"/>
    <n v="163.54633333333334"/>
    <n v="5"/>
    <n v="237.33500000000001"/>
    <n v="237.33500000000001"/>
    <n v="0"/>
    <n v="5"/>
    <n v="381.15"/>
    <n v="6"/>
    <n v="295.79300000000001"/>
    <n v="67"/>
    <n v="981.27800000000002"/>
  </r>
  <r>
    <x v="26"/>
    <s v="6.1.27"/>
    <s v="2023 թվական, _x000a_2-րդ  եռամսյակ"/>
    <s v="10.04.2023թ _x000a_N 540-Կ"/>
    <x v="180"/>
    <x v="0"/>
    <x v="0"/>
    <x v="52"/>
    <x v="10"/>
    <x v="68"/>
    <n v="155.68950000000001"/>
    <n v="6"/>
    <n v="237.33500000000001"/>
    <n v="237.33500000000001"/>
    <n v="0"/>
    <n v="5"/>
    <n v="401.00900000000001"/>
    <n v="6"/>
    <n v="295.79300000000001"/>
    <n v="0"/>
    <n v="934.13700000000006"/>
  </r>
  <r>
    <x v="25"/>
    <s v="6.10"/>
    <s v="2023 թվական, _x000a_2-րդ  եռամսյակ"/>
    <s v="24.05.2023թ _x000a_N 553-Ա"/>
    <x v="181"/>
    <x v="0"/>
    <x v="0"/>
    <x v="43"/>
    <x v="21"/>
    <x v="0"/>
    <n v="138.446"/>
    <n v="3.375"/>
    <n v="115.068"/>
    <n v="115.068"/>
    <n v="0"/>
    <n v="1"/>
    <n v="62.133000000000003"/>
    <n v="2"/>
    <n v="99.691000000000003"/>
    <n v="0"/>
    <n v="276.892"/>
  </r>
  <r>
    <x v="25"/>
    <s v="6.11"/>
    <s v="2023 թվական, _x000a_2-րդ  եռամսյակ"/>
    <s v="25.05.2023թ _x000a_N 825-կ"/>
    <x v="182"/>
    <x v="0"/>
    <x v="0"/>
    <x v="39"/>
    <x v="23"/>
    <x v="0"/>
    <n v="98.075999999999993"/>
    <n v="4"/>
    <n v="166.18199999999999"/>
    <n v="166.18199999999999"/>
    <n v="0"/>
    <n v="3"/>
    <n v="93.2"/>
    <n v="4"/>
    <n v="132.922"/>
    <n v="0"/>
    <n v="392.30399999999997"/>
  </r>
  <r>
    <x v="25"/>
    <s v="6.11"/>
    <s v="2023 թվական, _x000a_2-րդ  եռամսյակ"/>
    <s v="25.05.2023թ _x000a_N 825-կ"/>
    <x v="183"/>
    <x v="0"/>
    <x v="0"/>
    <x v="39"/>
    <x v="23"/>
    <x v="0"/>
    <n v="97.849250000000012"/>
    <n v="4"/>
    <n v="165.27500000000001"/>
    <n v="165.27500000000001"/>
    <n v="0"/>
    <n v="3"/>
    <n v="93.2"/>
    <n v="4"/>
    <n v="132.922"/>
    <n v="0"/>
    <n v="391.39700000000005"/>
  </r>
  <r>
    <x v="25"/>
    <s v="6.12"/>
    <s v="2023 թվական, _x000a_2-րդ  եռամսյակ"/>
    <s v="25.05.2023թ _x000a_N 823-կ"/>
    <x v="184"/>
    <x v="0"/>
    <x v="0"/>
    <x v="17"/>
    <x v="16"/>
    <x v="23"/>
    <n v="56.273400000000002"/>
    <n v="4"/>
    <n v="87.703000000000003"/>
    <n v="87.703000000000003"/>
    <n v="0"/>
    <n v="4"/>
    <n v="104.792"/>
    <n v="5"/>
    <n v="88.872"/>
    <n v="0"/>
    <n v="281.36700000000002"/>
  </r>
  <r>
    <x v="25"/>
    <s v="6.12"/>
    <s v="2023 թվական, _x000a_2-րդ  եռամսյակ"/>
    <s v="25.05.2023թ _x000a_N 823-կ"/>
    <x v="185"/>
    <x v="0"/>
    <x v="0"/>
    <x v="17"/>
    <x v="16"/>
    <x v="23"/>
    <n v="56.273400000000002"/>
    <n v="5"/>
    <n v="87.703000000000003"/>
    <n v="87.703000000000003"/>
    <n v="0"/>
    <n v="4"/>
    <n v="104.792"/>
    <n v="5"/>
    <n v="88.872"/>
    <n v="0"/>
    <n v="281.36700000000002"/>
  </r>
  <r>
    <x v="25"/>
    <s v="6.13"/>
    <s v="2023 թվական, _x000a_2-րդ  եռամսյակ"/>
    <s v="31.05.2023թ _x000a_N 586-Ա"/>
    <x v="186"/>
    <x v="0"/>
    <x v="0"/>
    <x v="19"/>
    <x v="18"/>
    <x v="20"/>
    <n v="244.40039999999999"/>
    <n v="5"/>
    <n v="879.33500000000004"/>
    <n v="879.33500000000004"/>
    <n v="0"/>
    <n v="4"/>
    <n v="183.952"/>
    <n v="5"/>
    <n v="152.715"/>
    <n v="6"/>
    <n v="1222.002"/>
  </r>
  <r>
    <x v="25"/>
    <s v="6.13"/>
    <s v="2023 թվական, _x000a_2-րդ  եռամսյակ"/>
    <s v="31.05.2023թ _x000a_N 586-Ա"/>
    <x v="187"/>
    <x v="0"/>
    <x v="0"/>
    <x v="19"/>
    <x v="18"/>
    <x v="20"/>
    <n v="244.40039999999999"/>
    <n v="4.5"/>
    <n v="879.33500000000004"/>
    <n v="879.33500000000004"/>
    <n v="0"/>
    <n v="4"/>
    <n v="183.952"/>
    <n v="5"/>
    <n v="152.715"/>
    <n v="6"/>
    <n v="1222.002"/>
  </r>
  <r>
    <x v="25"/>
    <s v="6.13"/>
    <s v="2023 թվական, _x000a_2-րդ  եռամսյակ"/>
    <s v="31.05.2023թ _x000a_N 586-Ա"/>
    <x v="177"/>
    <x v="0"/>
    <x v="0"/>
    <x v="19"/>
    <x v="42"/>
    <x v="20"/>
    <n v="302.14075000000003"/>
    <n v="4.2"/>
    <n v="943.79200000000003"/>
    <n v="943.79200000000003"/>
    <n v="0"/>
    <n v="3"/>
    <n v="142.59899999999999"/>
    <n v="4"/>
    <n v="122.172"/>
    <n v="0"/>
    <n v="1208.5630000000001"/>
  </r>
  <r>
    <x v="25"/>
    <s v="6.14"/>
    <s v="2023 թվական, _x000a_2-րդ  եռամսյակ"/>
    <s v="05.06.2023թ _x000a_N 895-Կ"/>
    <x v="188"/>
    <x v="0"/>
    <x v="0"/>
    <x v="32"/>
    <x v="68"/>
    <x v="27"/>
    <n v="163.18425000000002"/>
    <n v="4"/>
    <n v="312.33800000000002"/>
    <n v="312.33800000000002"/>
    <n v="0"/>
    <n v="3"/>
    <n v="165.28800000000001"/>
    <n v="4"/>
    <n v="173.43899999999999"/>
    <n v="1.6719999999999999"/>
    <n v="652.73700000000008"/>
  </r>
  <r>
    <x v="25"/>
    <s v="6.14"/>
    <s v="2023 թվական, _x000a_2-րդ  եռամսյակ"/>
    <s v="05.06.2023թ _x000a_N 895-Կ"/>
    <x v="189"/>
    <x v="0"/>
    <x v="0"/>
    <x v="32"/>
    <x v="68"/>
    <x v="27"/>
    <n v="169.97875000000002"/>
    <n v="4"/>
    <n v="312.33800000000002"/>
    <n v="312.33800000000002"/>
    <n v="0"/>
    <n v="3"/>
    <n v="165.28800000000001"/>
    <n v="4"/>
    <n v="173.43899999999999"/>
    <n v="28.85"/>
    <n v="679.91500000000008"/>
  </r>
  <r>
    <x v="25"/>
    <s v="6.14"/>
    <s v="2023 թվական, _x000a_2-րդ  եռամսյակ"/>
    <s v="05.06.2023թ _x000a_N 895-Կ"/>
    <x v="190"/>
    <x v="0"/>
    <x v="0"/>
    <x v="32"/>
    <x v="68"/>
    <x v="27"/>
    <n v="164.85775000000001"/>
    <n v="4"/>
    <n v="312.33800000000002"/>
    <n v="312.33800000000002"/>
    <n v="0"/>
    <n v="3"/>
    <n v="165.28800000000001"/>
    <n v="4"/>
    <n v="173.43899999999999"/>
    <n v="8.3659999999999997"/>
    <n v="659.43100000000004"/>
  </r>
  <r>
    <x v="25"/>
    <s v="6.14"/>
    <s v="2023 թվական, _x000a_2-րդ  եռամսյակ"/>
    <s v="05.06.2023թ _x000a_N 895-Կ"/>
    <x v="191"/>
    <x v="0"/>
    <x v="0"/>
    <x v="32"/>
    <x v="68"/>
    <x v="27"/>
    <n v="164.03100000000001"/>
    <n v="4"/>
    <n v="312.33800000000002"/>
    <n v="312.33800000000002"/>
    <n v="0"/>
    <n v="3"/>
    <n v="165.28800000000001"/>
    <n v="4"/>
    <n v="173.43899999999999"/>
    <n v="5.0590000000000002"/>
    <n v="656.12400000000002"/>
  </r>
  <r>
    <x v="25"/>
    <s v="6.15"/>
    <s v="2023 թվական, _x000a_2-րդ  եռամսյակ"/>
    <s v="07.06.2023թ_x000a_ N 622-Ա"/>
    <x v="181"/>
    <x v="0"/>
    <x v="0"/>
    <x v="33"/>
    <x v="18"/>
    <x v="23"/>
    <n v="87.261666666666656"/>
    <n v="3.375"/>
    <n v="0"/>
    <n v="0"/>
    <n v="0"/>
    <n v="2"/>
    <n v="208.35"/>
    <n v="3"/>
    <n v="53.435000000000002"/>
    <n v="0"/>
    <n v="261.78499999999997"/>
  </r>
  <r>
    <x v="25"/>
    <s v="6.16"/>
    <s v="2023 թվական, _x000a_2-րդ  եռամսյակ"/>
    <s v="29.05.2023թ _x000a_N 852-Ա"/>
    <x v="192"/>
    <x v="0"/>
    <x v="0"/>
    <x v="36"/>
    <x v="31"/>
    <x v="0"/>
    <n v="87.558000000000007"/>
    <n v="5"/>
    <n v="121.16800000000001"/>
    <n v="121.16800000000001"/>
    <n v="0"/>
    <n v="4"/>
    <n v="150.38399999999999"/>
    <n v="5"/>
    <n v="166.238"/>
    <n v="0"/>
    <n v="437.79"/>
  </r>
  <r>
    <x v="25"/>
    <s v="6.16"/>
    <s v="2023 թվական, _x000a_2-րդ  եռամսյակ"/>
    <s v="29.05.2023թ _x000a_N 852-Ա"/>
    <x v="193"/>
    <x v="0"/>
    <x v="0"/>
    <x v="36"/>
    <x v="31"/>
    <x v="0"/>
    <n v="88.589600000000004"/>
    <n v="5"/>
    <n v="144.49299999999999"/>
    <n v="144.49299999999999"/>
    <n v="0"/>
    <n v="4"/>
    <n v="132.21700000000001"/>
    <n v="5"/>
    <n v="166.238"/>
    <n v="0"/>
    <n v="442.94800000000004"/>
  </r>
  <r>
    <x v="25"/>
    <s v="6.17"/>
    <s v="2023 թվական, _x000a_2-րդ  եռամսյակ"/>
    <s v="09.06.2023թ _x000a_N 945-Կ"/>
    <x v="184"/>
    <x v="0"/>
    <x v="0"/>
    <x v="42"/>
    <x v="39"/>
    <x v="0"/>
    <n v="112.02033333333333"/>
    <n v="4"/>
    <n v="150.65100000000001"/>
    <n v="150.65100000000001"/>
    <n v="0"/>
    <n v="2"/>
    <n v="78.468000000000004"/>
    <n v="3"/>
    <n v="99.727000000000004"/>
    <n v="7.2149999999999999"/>
    <n v="336.06099999999998"/>
  </r>
  <r>
    <x v="25"/>
    <s v="6.18"/>
    <s v="2023 թվական, _x000a_2-րդ  եռամսյակ"/>
    <s v="20.06.2023թ _x000a_N 657-Ա"/>
    <x v="181"/>
    <x v="0"/>
    <x v="0"/>
    <x v="56"/>
    <x v="34"/>
    <x v="0"/>
    <n v="129.91"/>
    <n v="3.375"/>
    <n v="227.62100000000001"/>
    <n v="227.62100000000001"/>
    <n v="0"/>
    <n v="2"/>
    <n v="62.241999999999997"/>
    <n v="3"/>
    <n v="99.867000000000004"/>
    <n v="0"/>
    <n v="389.73"/>
  </r>
  <r>
    <x v="25"/>
    <s v="6.19"/>
    <s v="2023 թվական, _x000a_2-րդ  եռամսյակ"/>
    <s v="15.06.2023թ _x000a_N 644-Ա"/>
    <x v="181"/>
    <x v="0"/>
    <x v="0"/>
    <x v="16"/>
    <x v="64"/>
    <x v="62"/>
    <n v="21.160333333333334"/>
    <n v="3.375"/>
    <n v="0"/>
    <n v="0"/>
    <n v="0"/>
    <n v="2"/>
    <n v="0"/>
    <n v="3"/>
    <n v="63.481000000000002"/>
    <n v="0"/>
    <n v="63.481000000000002"/>
  </r>
  <r>
    <x v="25"/>
    <s v="6.2"/>
    <s v="2023 թվական, _x000a_2-րդ  եռամսյակ"/>
    <s v="14.04.2023թ _x000a_N 415-Ա"/>
    <x v="177"/>
    <x v="0"/>
    <x v="0"/>
    <x v="9"/>
    <x v="51"/>
    <x v="37"/>
    <n v="17.637"/>
    <n v="4.2"/>
    <n v="70.548000000000002"/>
    <n v="70.548000000000002"/>
    <n v="0"/>
    <n v="3"/>
    <n v="0"/>
    <n v="4"/>
    <n v="0"/>
    <n v="0"/>
    <n v="70.548000000000002"/>
  </r>
  <r>
    <x v="25"/>
    <s v="6.20"/>
    <s v="2023 թվական, _x000a_2-րդ  եռամսյակ"/>
    <s v="08.06.2023թ _x000a_N ՆԿ-17-Ա"/>
    <x v="181"/>
    <x v="0"/>
    <x v="0"/>
    <x v="2"/>
    <x v="4"/>
    <x v="2"/>
    <n v="41.358999999999995"/>
    <n v="3.375"/>
    <n v="0"/>
    <n v="0"/>
    <n v="0"/>
    <n v="3"/>
    <n v="78.731999999999999"/>
    <n v="4"/>
    <n v="86.703999999999994"/>
    <n v="0"/>
    <n v="165.43599999999998"/>
  </r>
  <r>
    <x v="25"/>
    <s v="6.21"/>
    <s v="2023 թվական, _x000a_2-րդ  եռամսյակ"/>
    <s v="21.06.2023թ _x000a_N 641-Ա "/>
    <x v="177"/>
    <x v="0"/>
    <x v="0"/>
    <x v="36"/>
    <x v="31"/>
    <x v="41"/>
    <n v="413.94039999999995"/>
    <n v="4.2"/>
    <n v="1356.4649999999999"/>
    <n v="1356.4649999999999"/>
    <n v="0"/>
    <n v="4"/>
    <n v="440.22199999999998"/>
    <n v="5"/>
    <n v="273.01499999999999"/>
    <n v="0"/>
    <n v="2069.7019999999998"/>
  </r>
  <r>
    <x v="25"/>
    <s v="6.22"/>
    <s v="2023 թվական, _x000a_2-րդ  եռամսյակ"/>
    <s v="27.06.2023թ _x000a_N 1064-Ա"/>
    <x v="194"/>
    <x v="0"/>
    <x v="0"/>
    <x v="54"/>
    <x v="38"/>
    <x v="1"/>
    <n v="53.777999999999999"/>
    <n v="3"/>
    <n v="0"/>
    <n v="0"/>
    <n v="0"/>
    <n v="2"/>
    <n v="0"/>
    <n v="3"/>
    <n v="161.334"/>
    <n v="0"/>
    <n v="161.334"/>
  </r>
  <r>
    <x v="25"/>
    <s v="6.22"/>
    <s v="2023 թվական, _x000a_2-րդ  եռամսյակ"/>
    <s v="27.06.2023թ _x000a_N 1064-Ա"/>
    <x v="195"/>
    <x v="0"/>
    <x v="0"/>
    <x v="54"/>
    <x v="38"/>
    <x v="1"/>
    <n v="53.777999999999999"/>
    <n v="3"/>
    <n v="0"/>
    <n v="0"/>
    <n v="0"/>
    <n v="2"/>
    <n v="0"/>
    <n v="3"/>
    <n v="161.334"/>
    <n v="0"/>
    <n v="161.334"/>
  </r>
  <r>
    <x v="25"/>
    <s v="6.23"/>
    <s v="2023 թվական, _x000a_2-րդ  եռամսյակ"/>
    <s v="16.06.2023թ _x000a_N 1006-Կ"/>
    <x v="196"/>
    <x v="0"/>
    <x v="0"/>
    <x v="36"/>
    <x v="31"/>
    <x v="70"/>
    <n v="351.07"/>
    <n v="5"/>
    <n v="1755.35"/>
    <n v="1755.35"/>
    <n v="0"/>
    <n v="4"/>
    <n v="0"/>
    <n v="5"/>
    <n v="0"/>
    <n v="0"/>
    <n v="1755.35"/>
  </r>
  <r>
    <x v="25"/>
    <s v="6.3"/>
    <s v="2023 թվական, _x000a_2-րդ  եռամսյակ"/>
    <s v="18.04.2023թ _x000a_N 424-Ա"/>
    <x v="181"/>
    <x v="0"/>
    <x v="0"/>
    <x v="53"/>
    <x v="43"/>
    <x v="0"/>
    <n v="125.06633333333332"/>
    <n v="3.375"/>
    <n v="202.797"/>
    <n v="202.797"/>
    <n v="0"/>
    <n v="2"/>
    <n v="62.354999999999997"/>
    <n v="3"/>
    <n v="100.047"/>
    <n v="10"/>
    <n v="375.19899999999996"/>
  </r>
  <r>
    <x v="25"/>
    <s v="6.4"/>
    <s v="2023 թվական, _x000a_2-րդ  եռամսյակ"/>
    <s v="27.04.2023թ _x000a_N 452-Ա"/>
    <x v="197"/>
    <x v="0"/>
    <x v="0"/>
    <x v="59"/>
    <x v="69"/>
    <x v="63"/>
    <n v="216.26333333333332"/>
    <n v="3"/>
    <n v="372.29199999999997"/>
    <n v="372.29199999999997"/>
    <n v="0"/>
    <n v="2"/>
    <n v="137.30799999999999"/>
    <n v="3"/>
    <n v="139.19"/>
    <n v="0"/>
    <n v="648.79"/>
  </r>
  <r>
    <x v="25"/>
    <s v="6.5"/>
    <s v="2023 թվական, _x000a_2-րդ  եռամսյակ"/>
    <s v="21.04.2023թ _x000a_N 630-Կ"/>
    <x v="187"/>
    <x v="0"/>
    <x v="0"/>
    <x v="58"/>
    <x v="25"/>
    <x v="37"/>
    <n v="17.611499999999999"/>
    <n v="4.5"/>
    <n v="70.445999999999998"/>
    <n v="70.445999999999998"/>
    <n v="0"/>
    <n v="3"/>
    <n v="0"/>
    <n v="4"/>
    <n v="0"/>
    <n v="0"/>
    <n v="70.445999999999998"/>
  </r>
  <r>
    <x v="25"/>
    <s v="6.6"/>
    <s v="2023 թվական, _x000a_2-րդ  եռամսյակ"/>
    <s v="04.05.2023թ _x000a_N 479-Ա"/>
    <x v="177"/>
    <x v="0"/>
    <x v="0"/>
    <x v="64"/>
    <x v="50"/>
    <x v="56"/>
    <n v="130.02074999999999"/>
    <n v="4.2"/>
    <n v="296"/>
    <n v="296"/>
    <n v="0"/>
    <n v="3"/>
    <n v="0"/>
    <n v="4"/>
    <n v="224.083"/>
    <n v="0"/>
    <n v="520.08299999999997"/>
  </r>
  <r>
    <x v="25"/>
    <s v="6.7"/>
    <s v="2023 թվական, _x000a_2-րդ  եռամսյակ"/>
    <s v="05.05.2023թ _x000a_N 484-Ա"/>
    <x v="181"/>
    <x v="0"/>
    <x v="0"/>
    <x v="23"/>
    <x v="22"/>
    <x v="17"/>
    <n v="97.930833333333339"/>
    <n v="3.375"/>
    <n v="344.75900000000001"/>
    <n v="344.75900000000001"/>
    <n v="0"/>
    <n v="5"/>
    <n v="167.49199999999999"/>
    <n v="6"/>
    <n v="75.334000000000003"/>
    <n v="0"/>
    <n v="587.58500000000004"/>
  </r>
  <r>
    <x v="25"/>
    <s v="6.8"/>
    <s v="2023 թվական, _x000a_2-րդ  եռամսյակ"/>
    <s v="05․05․2023թ _x000a_N 710-Կ"/>
    <x v="181"/>
    <x v="0"/>
    <x v="0"/>
    <x v="64"/>
    <x v="24"/>
    <x v="56"/>
    <n v="98.694999999999993"/>
    <n v="3.375"/>
    <n v="284"/>
    <n v="284"/>
    <n v="0"/>
    <n v="2"/>
    <n v="0"/>
    <n v="3"/>
    <n v="7.085"/>
    <n v="5"/>
    <n v="296.08499999999998"/>
  </r>
  <r>
    <x v="25"/>
    <s v="6.9"/>
    <s v="2023 թվական, _x000a_2-րդ  եռամսյակ"/>
    <s v="17.05.2023թ _x000a_N 783-Կ"/>
    <x v="184"/>
    <x v="0"/>
    <x v="0"/>
    <x v="20"/>
    <x v="19"/>
    <x v="0"/>
    <n v="112.42525000000001"/>
    <n v="4"/>
    <n v="152.858"/>
    <n v="152.858"/>
    <n v="0"/>
    <n v="3"/>
    <n v="155.50399999999999"/>
    <n v="4"/>
    <n v="133.13800000000001"/>
    <n v="8.2010000000000005"/>
    <n v="449.70100000000002"/>
  </r>
  <r>
    <x v="27"/>
    <s v="7.1"/>
    <s v="2023 թվական, _x000a_2-րդ  եռամսյակ"/>
    <s v="27.04.2023թ _x000a_N 452-Ա"/>
    <x v="198"/>
    <x v="0"/>
    <x v="0"/>
    <x v="11"/>
    <x v="10"/>
    <x v="34"/>
    <n v="162.97533333333334"/>
    <n v="3"/>
    <n v="333.577"/>
    <n v="333.577"/>
    <n v="0"/>
    <n v="2"/>
    <n v="85.79"/>
    <n v="3"/>
    <n v="69.558999999999997"/>
    <n v="0"/>
    <n v="488.92600000000004"/>
  </r>
  <r>
    <x v="28"/>
    <s v="8.1"/>
    <s v="2023 թվական, _x000a_2-րդ  եռամսյակ"/>
    <s v="12․04․2023թ _x000a_N 362-Ա"/>
    <x v="199"/>
    <x v="0"/>
    <x v="0"/>
    <x v="0"/>
    <x v="70"/>
    <x v="71"/>
    <n v="154.62733333333333"/>
    <n v="3.25"/>
    <n v="216.62"/>
    <n v="216.62"/>
    <n v="0"/>
    <n v="2"/>
    <n v="123.843"/>
    <n v="3"/>
    <n v="123.419"/>
    <n v="0"/>
    <n v="463.88200000000001"/>
  </r>
  <r>
    <x v="28"/>
    <s v="8.10"/>
    <s v="2023 թվական, _x000a_2-րդ  եռամսյակ"/>
    <s v="17․05․2023թ _x000a_N 536-Ա"/>
    <x v="200"/>
    <x v="0"/>
    <x v="0"/>
    <x v="33"/>
    <x v="18"/>
    <x v="72"/>
    <n v="133.90700000000001"/>
    <n v="3"/>
    <n v="302.411"/>
    <n v="302.411"/>
    <n v="0"/>
    <n v="2"/>
    <n v="51.78"/>
    <n v="3"/>
    <n v="47.53"/>
    <n v="0"/>
    <n v="401.721"/>
  </r>
  <r>
    <x v="28"/>
    <s v="8.11"/>
    <s v="2023 թվական, _x000a_2-րդ  եռամսյակ"/>
    <s v="05.06.2023թ _x000a_N 613-Ա"/>
    <x v="199"/>
    <x v="0"/>
    <x v="0"/>
    <x v="33"/>
    <x v="18"/>
    <x v="23"/>
    <n v="53.514999999999993"/>
    <n v="3.25"/>
    <n v="107.1"/>
    <n v="107.1"/>
    <n v="0"/>
    <n v="2"/>
    <n v="0"/>
    <n v="3"/>
    <n v="53.445"/>
    <n v="0"/>
    <n v="160.54499999999999"/>
  </r>
  <r>
    <x v="28"/>
    <s v="8.11"/>
    <s v="2023 թվական, _x000a_2-րդ  եռամսյակ"/>
    <s v="05.06.2023թ _x000a_N 613-Ա"/>
    <x v="201"/>
    <x v="0"/>
    <x v="0"/>
    <x v="33"/>
    <x v="18"/>
    <x v="23"/>
    <n v="53.514999999999993"/>
    <n v="3"/>
    <n v="107.1"/>
    <n v="107.1"/>
    <n v="0"/>
    <n v="2"/>
    <n v="0"/>
    <n v="3"/>
    <n v="53.445"/>
    <n v="0"/>
    <n v="160.54499999999999"/>
  </r>
  <r>
    <x v="28"/>
    <s v="8.12"/>
    <s v="2023 թվական, _x000a_2-րդ  եռամսյակ"/>
    <s v="06.06.2023թ _x000a_N 618-Ա"/>
    <x v="202"/>
    <x v="0"/>
    <x v="0"/>
    <x v="32"/>
    <x v="68"/>
    <x v="73"/>
    <n v="365.38674999999995"/>
    <n v="4"/>
    <n v="1184.2539999999999"/>
    <n v="1184.2539999999999"/>
    <n v="0"/>
    <n v="3"/>
    <n v="176.6"/>
    <n v="4"/>
    <n v="100.693"/>
    <n v="0"/>
    <n v="1461.5469999999998"/>
  </r>
  <r>
    <x v="28"/>
    <s v="8.13"/>
    <s v="2023 թվական, _x000a_2-րդ  եռամսյակ"/>
    <s v="09.06.2023թ _x000a_N 642-Ա"/>
    <x v="199"/>
    <x v="0"/>
    <x v="0"/>
    <x v="41"/>
    <x v="39"/>
    <x v="57"/>
    <n v="109.233"/>
    <n v="3.25"/>
    <n v="306"/>
    <n v="306"/>
    <n v="0"/>
    <n v="3"/>
    <n v="62.813000000000002"/>
    <n v="4"/>
    <n v="68.119"/>
    <n v="0"/>
    <n v="436.93200000000002"/>
  </r>
  <r>
    <x v="28"/>
    <s v="8.13"/>
    <s v="2023 թվական, _x000a_2-րդ  եռամսյակ"/>
    <s v="09.06.2023թ _x000a_N 642-Ա"/>
    <x v="203"/>
    <x v="0"/>
    <x v="0"/>
    <x v="41"/>
    <x v="39"/>
    <x v="57"/>
    <n v="109.233"/>
    <n v="4"/>
    <n v="306"/>
    <n v="306"/>
    <n v="0"/>
    <n v="3"/>
    <n v="62.813000000000002"/>
    <n v="4"/>
    <n v="68.119"/>
    <n v="0"/>
    <n v="436.93200000000002"/>
  </r>
  <r>
    <x v="28"/>
    <s v="8.14"/>
    <s v="2023 թվական, _x000a_2-րդ  եռամսյակ"/>
    <s v="29.05.2023թ _x000a_N 577-Ա"/>
    <x v="204"/>
    <x v="0"/>
    <x v="0"/>
    <x v="55"/>
    <x v="14"/>
    <x v="1"/>
    <n v="285.74600000000004"/>
    <n v="3.3333333333333335"/>
    <n v="661.26400000000001"/>
    <n v="661.26400000000001"/>
    <n v="0"/>
    <n v="2"/>
    <n v="36.807000000000002"/>
    <n v="3"/>
    <n v="159.167"/>
    <n v="0"/>
    <n v="857.23800000000006"/>
  </r>
  <r>
    <x v="28"/>
    <s v="8.15"/>
    <s v="2023 թվական, _x000a_2-րդ  եռամսյակ"/>
    <s v="07.06.2023թ _x000a_N 636-Ա"/>
    <x v="202"/>
    <x v="0"/>
    <x v="0"/>
    <x v="41"/>
    <x v="37"/>
    <x v="74"/>
    <n v="37"/>
    <n v="4"/>
    <n v="185"/>
    <n v="185"/>
    <n v="0"/>
    <n v="4"/>
    <n v="0"/>
    <n v="5"/>
    <n v="0"/>
    <n v="0"/>
    <n v="185"/>
  </r>
  <r>
    <x v="28"/>
    <s v="8.2"/>
    <s v="2023 թվական, _x000a_2-րդ  եռամսյակ"/>
    <s v="21.04.2023թ _x000a_N 436-Ա"/>
    <x v="204"/>
    <x v="0"/>
    <x v="0"/>
    <x v="64"/>
    <x v="50"/>
    <x v="75"/>
    <n v="113.916"/>
    <n v="3.3333333333333335"/>
    <n v="0"/>
    <n v="0"/>
    <n v="0"/>
    <n v="3"/>
    <n v="265.029"/>
    <n v="4"/>
    <n v="190.63499999999999"/>
    <n v="0"/>
    <n v="455.66399999999999"/>
  </r>
  <r>
    <x v="28"/>
    <s v="8.3"/>
    <s v="2023 թվական, _x000a_2-րդ  եռամսյակ"/>
    <s v="19․04․2023թ _x000a_N 405-Ա հրաման"/>
    <x v="205"/>
    <x v="0"/>
    <x v="0"/>
    <x v="64"/>
    <x v="50"/>
    <x v="75"/>
    <n v="275.34325000000001"/>
    <n v="4"/>
    <n v="627.51400000000001"/>
    <n v="627.51400000000001"/>
    <n v="0"/>
    <n v="3"/>
    <n v="264.85199999999998"/>
    <n v="4"/>
    <n v="190.50700000000001"/>
    <n v="18.5"/>
    <n v="1101.373"/>
  </r>
  <r>
    <x v="28"/>
    <s v="8.4"/>
    <s v="2023 թվական, _x000a_2-րդ  եռամսյակ"/>
    <s v="27.04.2023թ _x000a_N 452-Ա"/>
    <x v="199"/>
    <x v="0"/>
    <x v="0"/>
    <x v="11"/>
    <x v="10"/>
    <x v="34"/>
    <n v="178.20100000000002"/>
    <n v="3.25"/>
    <n v="379.25400000000002"/>
    <n v="379.25400000000002"/>
    <n v="0"/>
    <n v="2"/>
    <n v="85.79"/>
    <n v="3"/>
    <n v="69.558999999999997"/>
    <n v="0"/>
    <n v="534.60300000000007"/>
  </r>
  <r>
    <x v="28"/>
    <s v="8.5"/>
    <s v="2023 թվական, _x000a_2-րդ  եռամսյակ"/>
    <s v="02․05․2023թ _x000a_N 450-Ա"/>
    <x v="206"/>
    <x v="0"/>
    <x v="0"/>
    <x v="29"/>
    <x v="17"/>
    <x v="59"/>
    <n v="246.44066666666666"/>
    <n v="3"/>
    <n v="390.56700000000001"/>
    <n v="390.56700000000001"/>
    <n v="0"/>
    <n v="2"/>
    <n v="189.06899999999999"/>
    <n v="3"/>
    <n v="159.68600000000001"/>
    <n v="0"/>
    <n v="739.322"/>
  </r>
  <r>
    <x v="28"/>
    <s v="8.6"/>
    <s v="2023 թվական, _x000a_2-րդ  եռամսյակ"/>
    <s v="12.05.2023թ _x000a_N 515-Ա"/>
    <x v="204"/>
    <x v="0"/>
    <x v="0"/>
    <x v="33"/>
    <x v="18"/>
    <x v="72"/>
    <n v="133.90700000000001"/>
    <n v="3.3333333333333335"/>
    <n v="302.411"/>
    <n v="302.411"/>
    <n v="0"/>
    <n v="2"/>
    <n v="51.78"/>
    <n v="3"/>
    <n v="47.53"/>
    <n v="0"/>
    <n v="401.721"/>
  </r>
  <r>
    <x v="28"/>
    <s v="8.7"/>
    <s v="2023 թվական, _x000a_2-րդ  եռամսյակ"/>
    <s v="03.05.2023թ _x000a_N 464-Ա"/>
    <x v="202"/>
    <x v="0"/>
    <x v="0"/>
    <x v="65"/>
    <x v="26"/>
    <x v="37"/>
    <n v="41.467999999999996"/>
    <n v="4"/>
    <n v="0"/>
    <n v="0"/>
    <n v="0"/>
    <n v="2"/>
    <n v="66.451999999999998"/>
    <n v="3"/>
    <n v="57.951999999999998"/>
    <n v="0"/>
    <n v="124.404"/>
  </r>
  <r>
    <x v="28"/>
    <s v="8.8"/>
    <s v="2023 թվական, _x000a_2-րդ  եռամսյակ"/>
    <s v="15.05.2023թ _x000a_N 527-Ա"/>
    <x v="207"/>
    <x v="0"/>
    <x v="0"/>
    <x v="17"/>
    <x v="42"/>
    <x v="1"/>
    <n v="219.92600000000002"/>
    <n v="3"/>
    <n v="359.80700000000002"/>
    <n v="359.80700000000002"/>
    <n v="0"/>
    <n v="2"/>
    <n v="140.572"/>
    <n v="3"/>
    <n v="159.399"/>
    <n v="0"/>
    <n v="659.77800000000002"/>
  </r>
  <r>
    <x v="28"/>
    <s v="8.9"/>
    <s v="2023 թվական, _x000a_2-րդ  եռամսյակ"/>
    <s v="17.05.2023թ _x000a_N 541-Ա"/>
    <x v="208"/>
    <x v="0"/>
    <x v="0"/>
    <x v="43"/>
    <x v="19"/>
    <x v="76"/>
    <n v="196.08666666666667"/>
    <n v="3"/>
    <n v="320.55900000000003"/>
    <n v="320.55900000000003"/>
    <n v="0"/>
    <n v="2"/>
    <n v="111.32899999999999"/>
    <n v="3"/>
    <n v="141.88200000000001"/>
    <n v="14.49"/>
    <n v="588.26"/>
  </r>
  <r>
    <x v="29"/>
    <s v="9.1"/>
    <s v="2023 թվական, _x000a_2-րդ  եռամսյակ"/>
    <s v="04.04.2023թ _x000a_N 36-Ա"/>
    <x v="209"/>
    <x v="0"/>
    <x v="0"/>
    <x v="7"/>
    <x v="6"/>
    <x v="4"/>
    <n v="227.06999999999996"/>
    <n v="3"/>
    <n v="369.28"/>
    <n v="369.28"/>
    <n v="0"/>
    <n v="2"/>
    <n v="94.103999999999999"/>
    <n v="3"/>
    <n v="179.02600000000001"/>
    <n v="38.799999999999997"/>
    <n v="681.20999999999992"/>
  </r>
  <r>
    <x v="29"/>
    <s v="9.2"/>
    <s v="2023 թվական, _x000a_2-րդ  եռամսյակ"/>
    <s v="03․05.2023թ _x000a_N 474-Ա "/>
    <x v="210"/>
    <x v="0"/>
    <x v="0"/>
    <x v="21"/>
    <x v="50"/>
    <x v="77"/>
    <n v="56.16"/>
    <n v="3.5"/>
    <n v="0"/>
    <n v="0"/>
    <n v="0"/>
    <n v="2"/>
    <n v="0"/>
    <n v="3"/>
    <n v="168.48"/>
    <n v="0"/>
    <n v="168.48"/>
  </r>
  <r>
    <x v="29"/>
    <s v="9.3"/>
    <s v="2023 թվական, _x000a_2-րդ  եռամսյակ"/>
    <s v="30․05․2023թ _x000a_N 578-Ա"/>
    <x v="211"/>
    <x v="0"/>
    <x v="0"/>
    <x v="19"/>
    <x v="63"/>
    <x v="9"/>
    <n v="550.6776666666666"/>
    <n v="3"/>
    <n v="801.86400000000003"/>
    <n v="801.86400000000003"/>
    <n v="0"/>
    <n v="2"/>
    <n v="359.67500000000001"/>
    <n v="3"/>
    <n v="490.49400000000003"/>
    <n v="0"/>
    <n v="1652.0329999999999"/>
  </r>
  <r>
    <x v="29"/>
    <s v="9.4"/>
    <s v="2023 թվական, _x000a_2-րդ  եռամսյակ"/>
    <s v="26.06.2023թ _x000a_N 687-Ա"/>
    <x v="210"/>
    <x v="0"/>
    <x v="0"/>
    <x v="49"/>
    <x v="47"/>
    <x v="75"/>
    <n v="87.241749999999996"/>
    <n v="3.5"/>
    <n v="0"/>
    <n v="0"/>
    <n v="0"/>
    <n v="3"/>
    <n v="158.70599999999999"/>
    <n v="4"/>
    <n v="190.261"/>
    <n v="0"/>
    <n v="348.966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8" indent="0" compact="0" compactData="0" multipleFieldFilters="0">
  <location ref="A5:P221" firstHeaderRow="0" firstDataRow="1" firstDataCol="4"/>
  <pivotFields count="24">
    <pivotField axis="axisRow" compact="0" outline="0" showAll="0" sortType="ascending" defaultSubtotal="0">
      <items count="30">
        <item x="0"/>
        <item x="1"/>
        <item x="2"/>
        <item x="24"/>
        <item x="3"/>
        <item x="25"/>
        <item x="26"/>
        <item x="27"/>
        <item x="28"/>
        <item x="29"/>
        <item x="7"/>
        <item x="4"/>
        <item x="8"/>
        <item x="9"/>
        <item x="5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name="Անունը, ազգանունը, _x000a_զբաղեցրած պաշտոնը" axis="axisRow" compact="0" outline="0" showAll="0" defaultSubtotal="0">
      <items count="212">
        <item x="70"/>
        <item x="46"/>
        <item x="45"/>
        <item x="169"/>
        <item x="15"/>
        <item x="58"/>
        <item x="42"/>
        <item x="34"/>
        <item x="108"/>
        <item x="90"/>
        <item x="77"/>
        <item x="125"/>
        <item x="51"/>
        <item x="1"/>
        <item x="88"/>
        <item x="71"/>
        <item x="206"/>
        <item x="39"/>
        <item x="23"/>
        <item x="142"/>
        <item x="182"/>
        <item x="84"/>
        <item x="134"/>
        <item x="106"/>
        <item x="155"/>
        <item x="11"/>
        <item x="205"/>
        <item x="44"/>
        <item x="188"/>
        <item x="115"/>
        <item x="59"/>
        <item x="199"/>
        <item x="117"/>
        <item x="65"/>
        <item x="200"/>
        <item x="27"/>
        <item x="194"/>
        <item x="41"/>
        <item x="186"/>
        <item x="197"/>
        <item x="32"/>
        <item x="156"/>
        <item x="184"/>
        <item x="0"/>
        <item x="62"/>
        <item x="140"/>
        <item x="149"/>
        <item x="170"/>
        <item x="49"/>
        <item x="162"/>
        <item x="75"/>
        <item x="183"/>
        <item x="187"/>
        <item x="37"/>
        <item x="109"/>
        <item x="152"/>
        <item x="29"/>
        <item x="98"/>
        <item x="25"/>
        <item x="173"/>
        <item x="30"/>
        <item x="119"/>
        <item x="110"/>
        <item x="192"/>
        <item x="189"/>
        <item x="66"/>
        <item x="93"/>
        <item x="36"/>
        <item x="121"/>
        <item x="131"/>
        <item x="80"/>
        <item x="63"/>
        <item x="195"/>
        <item x="176"/>
        <item x="12"/>
        <item x="160"/>
        <item x="103"/>
        <item x="153"/>
        <item x="136"/>
        <item x="172"/>
        <item x="92"/>
        <item x="6"/>
        <item x="122"/>
        <item x="2"/>
        <item x="203"/>
        <item x="113"/>
        <item x="67"/>
        <item x="133"/>
        <item x="143"/>
        <item x="38"/>
        <item x="53"/>
        <item x="22"/>
        <item x="146"/>
        <item x="24"/>
        <item x="174"/>
        <item x="52"/>
        <item x="185"/>
        <item x="57"/>
        <item x="204"/>
        <item x="130"/>
        <item x="78"/>
        <item x="141"/>
        <item x="190"/>
        <item x="26"/>
        <item x="87"/>
        <item x="118"/>
        <item x="104"/>
        <item x="191"/>
        <item x="163"/>
        <item x="138"/>
        <item x="74"/>
        <item x="13"/>
        <item x="208"/>
        <item x="144"/>
        <item x="9"/>
        <item x="114"/>
        <item x="72"/>
        <item x="33"/>
        <item x="137"/>
        <item x="145"/>
        <item x="31"/>
        <item x="202"/>
        <item x="101"/>
        <item x="126"/>
        <item x="124"/>
        <item x="154"/>
        <item x="47"/>
        <item x="14"/>
        <item x="139"/>
        <item x="85"/>
        <item x="164"/>
        <item x="43"/>
        <item x="116"/>
        <item x="193"/>
        <item x="171"/>
        <item x="175"/>
        <item x="54"/>
        <item x="161"/>
        <item x="165"/>
        <item x="68"/>
        <item x="132"/>
        <item x="73"/>
        <item x="120"/>
        <item x="7"/>
        <item x="50"/>
        <item x="82"/>
        <item x="127"/>
        <item x="3"/>
        <item x="99"/>
        <item x="128"/>
        <item x="91"/>
        <item x="210"/>
        <item x="181"/>
        <item x="102"/>
        <item x="96"/>
        <item x="112"/>
        <item x="167"/>
        <item x="150"/>
        <item x="196"/>
        <item x="60"/>
        <item x="10"/>
        <item x="211"/>
        <item x="95"/>
        <item x="81"/>
        <item x="64"/>
        <item x="94"/>
        <item x="86"/>
        <item x="61"/>
        <item x="111"/>
        <item x="69"/>
        <item x="40"/>
        <item x="129"/>
        <item x="178"/>
        <item x="8"/>
        <item x="100"/>
        <item x="179"/>
        <item x="83"/>
        <item x="55"/>
        <item x="207"/>
        <item x="28"/>
        <item x="135"/>
        <item x="79"/>
        <item x="105"/>
        <item x="177"/>
        <item x="147"/>
        <item x="148"/>
        <item x="35"/>
        <item x="56"/>
        <item x="157"/>
        <item x="123"/>
        <item x="97"/>
        <item x="168"/>
        <item x="201"/>
        <item x="4"/>
        <item x="151"/>
        <item x="5"/>
        <item x="209"/>
        <item x="76"/>
        <item x="198"/>
        <item x="107"/>
        <item x="166"/>
        <item x="48"/>
        <item x="89"/>
        <item x="180"/>
        <item x="16"/>
        <item x="17"/>
        <item x="18"/>
        <item x="19"/>
        <item x="20"/>
        <item x="21"/>
        <item x="158"/>
        <item x="159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1"/>
        <item x="0"/>
      </items>
    </pivotField>
    <pivotField compact="0" numFmtId="169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numFmtId="169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>
      <items count="78">
        <item x="19"/>
        <item x="8"/>
        <item x="29"/>
        <item x="74"/>
        <item x="41"/>
        <item x="70"/>
        <item x="43"/>
        <item x="40"/>
        <item x="4"/>
        <item x="56"/>
        <item x="77"/>
        <item x="68"/>
        <item x="5"/>
        <item x="42"/>
        <item x="69"/>
        <item x="27"/>
        <item x="61"/>
        <item x="49"/>
        <item x="55"/>
        <item x="45"/>
        <item x="33"/>
        <item x="25"/>
        <item x="66"/>
        <item x="13"/>
        <item x="12"/>
        <item x="71"/>
        <item x="15"/>
        <item x="65"/>
        <item x="53"/>
        <item x="14"/>
        <item x="35"/>
        <item x="11"/>
        <item x="6"/>
        <item x="59"/>
        <item x="18"/>
        <item x="73"/>
        <item x="39"/>
        <item x="44"/>
        <item x="64"/>
        <item x="50"/>
        <item x="22"/>
        <item x="26"/>
        <item x="32"/>
        <item x="48"/>
        <item x="16"/>
        <item x="10"/>
        <item x="57"/>
        <item x="46"/>
        <item x="75"/>
        <item x="36"/>
        <item x="38"/>
        <item x="30"/>
        <item x="31"/>
        <item x="54"/>
        <item x="52"/>
        <item x="28"/>
        <item x="24"/>
        <item x="9"/>
        <item x="17"/>
        <item x="37"/>
        <item x="34"/>
        <item x="63"/>
        <item x="7"/>
        <item x="20"/>
        <item x="60"/>
        <item x="72"/>
        <item x="0"/>
        <item x="2"/>
        <item x="23"/>
        <item x="47"/>
        <item x="62"/>
        <item x="3"/>
        <item x="21"/>
        <item x="76"/>
        <item x="51"/>
        <item x="67"/>
        <item x="1"/>
        <item x="58"/>
      </items>
    </pivotField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outline="0" showAll="0" defaultSubtotal="0"/>
    <pivotField dataField="1" compact="0" numFmtId="164" outline="0" showAll="0" defaultSubtotal="0"/>
    <pivotField dataField="1" compact="0" numFmtId="1" outline="0" showAll="0" defaultSubtotal="0"/>
    <pivotField dataField="1" compact="0" numFmtId="164" outline="0" showAll="0" defaultSubtotal="0"/>
    <pivotField dataField="1" compact="0" numFmtId="1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compact="0" outline="0" showAll="0" defaultSubtotal="0">
      <items count="14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h="1" sd="0" x="8"/>
        <item h="1" sd="0" x="9"/>
        <item h="1" sd="0" x="10"/>
        <item h="1" sd="0" x="11"/>
        <item h="1" sd="0" x="12"/>
        <item h="1" sd="0" x="13"/>
      </items>
    </pivotField>
    <pivotField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dataField="1" compact="0" outline="0" dragToRow="0" dragToCol="0" dragToPage="0" showAll="0" defaultSubtotal="0"/>
  </pivotFields>
  <rowFields count="4">
    <field x="0"/>
    <field x="4"/>
    <field x="6"/>
    <field x="5"/>
  </rowFields>
  <rowItems count="216">
    <i>
      <x/>
      <x v="43"/>
      <x v="1"/>
      <x/>
    </i>
    <i>
      <x v="1"/>
      <x v="13"/>
      <x v="1"/>
      <x/>
    </i>
    <i r="1">
      <x v="78"/>
      <x v="1"/>
      <x/>
    </i>
    <i r="1">
      <x v="83"/>
      <x v="1"/>
      <x/>
    </i>
    <i r="1">
      <x v="109"/>
      <x v="1"/>
      <x/>
    </i>
    <i r="1">
      <x v="118"/>
      <x v="1"/>
      <x/>
    </i>
    <i r="1">
      <x v="128"/>
      <x v="1"/>
      <x/>
    </i>
    <i r="1">
      <x v="147"/>
      <x v="1"/>
      <x/>
    </i>
    <i>
      <x v="2"/>
      <x v="49"/>
      <x v="1"/>
      <x/>
    </i>
    <i r="1">
      <x v="75"/>
      <x v="1"/>
      <x/>
    </i>
    <i r="1">
      <x v="108"/>
      <x v="1"/>
      <x/>
    </i>
    <i r="1">
      <x v="130"/>
      <x v="1"/>
      <x/>
    </i>
    <i r="1">
      <x v="137"/>
      <x v="1"/>
      <x/>
    </i>
    <i r="1">
      <x v="138"/>
      <x v="1"/>
      <x/>
    </i>
    <i r="1">
      <x v="156"/>
      <x v="1"/>
      <x/>
    </i>
    <i r="1">
      <x v="191"/>
      <x v="1"/>
      <x/>
    </i>
    <i r="1">
      <x v="193"/>
      <x v="1"/>
      <x/>
    </i>
    <i r="1">
      <x v="200"/>
      <x v="1"/>
      <x/>
    </i>
    <i>
      <x v="3"/>
      <x v="3"/>
      <x v="1"/>
      <x/>
    </i>
    <i r="1">
      <x v="47"/>
      <x v="1"/>
      <x/>
    </i>
    <i r="1">
      <x v="134"/>
      <x v="1"/>
      <x/>
    </i>
    <i>
      <x v="4"/>
      <x v="59"/>
      <x v="1"/>
      <x/>
    </i>
    <i r="1">
      <x v="73"/>
      <x v="1"/>
      <x/>
    </i>
    <i r="1">
      <x v="79"/>
      <x v="1"/>
      <x/>
    </i>
    <i r="1">
      <x v="94"/>
      <x v="1"/>
      <x/>
    </i>
    <i r="1">
      <x v="135"/>
      <x v="1"/>
      <x/>
    </i>
    <i r="1">
      <x v="195"/>
      <x v="1"/>
      <x/>
    </i>
    <i>
      <x v="5"/>
      <x v="20"/>
      <x v="1"/>
      <x/>
    </i>
    <i r="1">
      <x v="28"/>
      <x v="1"/>
      <x/>
    </i>
    <i r="1">
      <x v="36"/>
      <x v="1"/>
      <x/>
    </i>
    <i r="1">
      <x v="38"/>
      <x v="1"/>
      <x/>
    </i>
    <i r="1">
      <x v="39"/>
      <x v="1"/>
      <x/>
    </i>
    <i r="1">
      <x v="42"/>
      <x v="1"/>
      <x/>
    </i>
    <i r="1">
      <x v="51"/>
      <x v="1"/>
      <x/>
    </i>
    <i r="1">
      <x v="52"/>
      <x v="1"/>
      <x/>
    </i>
    <i r="1">
      <x v="63"/>
      <x v="1"/>
      <x/>
    </i>
    <i r="1">
      <x v="64"/>
      <x v="1"/>
      <x/>
    </i>
    <i r="1">
      <x v="72"/>
      <x v="1"/>
      <x/>
    </i>
    <i r="1">
      <x v="96"/>
      <x v="1"/>
      <x/>
    </i>
    <i r="1">
      <x v="102"/>
      <x v="1"/>
      <x/>
    </i>
    <i r="1">
      <x v="107"/>
      <x v="1"/>
      <x/>
    </i>
    <i r="1">
      <x v="133"/>
      <x v="1"/>
      <x/>
    </i>
    <i r="1">
      <x v="152"/>
      <x v="1"/>
      <x/>
    </i>
    <i r="1">
      <x v="158"/>
      <x v="1"/>
      <x/>
    </i>
    <i r="1">
      <x v="183"/>
      <x v="1"/>
      <x/>
    </i>
    <i>
      <x v="6"/>
      <x v="172"/>
      <x v="1"/>
      <x/>
    </i>
    <i r="1">
      <x v="175"/>
      <x v="1"/>
      <x/>
    </i>
    <i r="1">
      <x v="203"/>
      <x v="1"/>
      <x/>
    </i>
    <i>
      <x v="7"/>
      <x v="198"/>
      <x v="1"/>
      <x/>
    </i>
    <i>
      <x v="8"/>
      <x v="16"/>
      <x v="1"/>
      <x/>
    </i>
    <i r="1">
      <x v="26"/>
      <x v="1"/>
      <x/>
    </i>
    <i r="1">
      <x v="31"/>
      <x v="1"/>
      <x/>
    </i>
    <i r="1">
      <x v="34"/>
      <x v="1"/>
      <x/>
    </i>
    <i r="1">
      <x v="84"/>
      <x v="1"/>
      <x/>
    </i>
    <i r="1">
      <x v="98"/>
      <x v="1"/>
      <x/>
    </i>
    <i r="1">
      <x v="112"/>
      <x v="1"/>
      <x/>
    </i>
    <i r="1">
      <x v="121"/>
      <x v="1"/>
      <x/>
    </i>
    <i r="1">
      <x v="178"/>
      <x v="1"/>
      <x/>
    </i>
    <i r="1">
      <x v="192"/>
      <x v="1"/>
      <x/>
    </i>
    <i>
      <x v="9"/>
      <x v="151"/>
      <x v="1"/>
      <x/>
    </i>
    <i r="1">
      <x v="161"/>
      <x v="1"/>
      <x/>
    </i>
    <i r="1">
      <x v="196"/>
      <x v="1"/>
      <x/>
    </i>
    <i>
      <x v="10"/>
      <x v="91"/>
      <x v="1"/>
      <x/>
    </i>
    <i>
      <x v="11"/>
      <x v="18"/>
      <x v="1"/>
      <x/>
    </i>
    <i r="1">
      <x v="25"/>
      <x v="1"/>
      <x/>
    </i>
    <i r="1">
      <x v="74"/>
      <x v="1"/>
      <x/>
    </i>
    <i r="1">
      <x v="81"/>
      <x v="1"/>
      <x/>
    </i>
    <i r="1">
      <x v="93"/>
      <x v="1"/>
      <x/>
    </i>
    <i r="1">
      <x v="114"/>
      <x v="1"/>
      <x/>
    </i>
    <i r="1">
      <x v="143"/>
      <x v="1"/>
      <x/>
    </i>
    <i r="1">
      <x v="160"/>
      <x v="1"/>
      <x/>
    </i>
    <i r="1">
      <x v="173"/>
      <x v="1"/>
      <x/>
    </i>
    <i>
      <x v="12"/>
      <x v="35"/>
      <x v="1"/>
      <x/>
    </i>
    <i r="1">
      <x v="56"/>
      <x v="1"/>
      <x/>
    </i>
    <i r="1">
      <x v="58"/>
      <x v="1"/>
      <x/>
    </i>
    <i r="1">
      <x v="60"/>
      <x v="1"/>
      <x/>
    </i>
    <i r="1">
      <x v="103"/>
      <x v="1"/>
      <x/>
    </i>
    <i r="1">
      <x v="120"/>
      <x v="1"/>
      <x/>
    </i>
    <i r="1">
      <x v="179"/>
      <x v="1"/>
      <x/>
    </i>
    <i>
      <x v="13"/>
      <x v="1"/>
      <x/>
      <x v="1"/>
    </i>
    <i r="1">
      <x v="2"/>
      <x/>
      <x v="1"/>
    </i>
    <i r="1">
      <x v="5"/>
      <x/>
      <x v="1"/>
    </i>
    <i r="1">
      <x v="6"/>
      <x/>
      <x v="1"/>
    </i>
    <i r="1">
      <x v="7"/>
      <x v="1"/>
      <x/>
    </i>
    <i r="1">
      <x v="12"/>
      <x/>
      <x v="1"/>
    </i>
    <i r="1">
      <x v="17"/>
      <x v="1"/>
      <x/>
    </i>
    <i r="1">
      <x v="27"/>
      <x/>
      <x v="1"/>
    </i>
    <i r="2">
      <x v="1"/>
      <x/>
    </i>
    <i r="1">
      <x v="30"/>
      <x/>
      <x v="1"/>
    </i>
    <i r="1">
      <x v="37"/>
      <x/>
      <x v="1"/>
    </i>
    <i r="1">
      <x v="40"/>
      <x v="1"/>
      <x/>
    </i>
    <i r="1">
      <x v="48"/>
      <x/>
      <x v="1"/>
    </i>
    <i r="1">
      <x v="53"/>
      <x v="1"/>
      <x/>
    </i>
    <i r="1">
      <x v="67"/>
      <x v="1"/>
      <x/>
    </i>
    <i r="1">
      <x v="89"/>
      <x/>
      <x v="1"/>
    </i>
    <i r="2">
      <x v="1"/>
      <x/>
    </i>
    <i r="1">
      <x v="90"/>
      <x v="1"/>
      <x/>
    </i>
    <i r="1">
      <x v="95"/>
      <x/>
      <x v="1"/>
    </i>
    <i r="1">
      <x v="97"/>
      <x v="1"/>
      <x/>
    </i>
    <i r="1">
      <x v="117"/>
      <x v="1"/>
      <x/>
    </i>
    <i r="1">
      <x v="126"/>
      <x/>
      <x v="1"/>
    </i>
    <i r="1">
      <x v="131"/>
      <x/>
      <x v="1"/>
    </i>
    <i r="1">
      <x v="136"/>
      <x v="1"/>
      <x/>
    </i>
    <i r="1">
      <x v="144"/>
      <x v="1"/>
      <x/>
    </i>
    <i r="1">
      <x v="170"/>
      <x v="1"/>
      <x/>
    </i>
    <i r="1">
      <x v="177"/>
      <x v="1"/>
      <x/>
    </i>
    <i r="1">
      <x v="186"/>
      <x v="1"/>
      <x/>
    </i>
    <i r="1">
      <x v="187"/>
      <x v="1"/>
      <x/>
    </i>
    <i r="1">
      <x v="201"/>
      <x/>
      <x v="1"/>
    </i>
    <i>
      <x v="14"/>
      <x/>
      <x v="1"/>
      <x/>
    </i>
    <i r="1">
      <x v="15"/>
      <x v="1"/>
      <x/>
    </i>
    <i r="1">
      <x v="33"/>
      <x v="1"/>
      <x/>
    </i>
    <i r="1">
      <x v="44"/>
      <x v="1"/>
      <x/>
    </i>
    <i r="1">
      <x v="65"/>
      <x v="1"/>
      <x/>
    </i>
    <i r="1">
      <x v="71"/>
      <x v="1"/>
      <x/>
    </i>
    <i r="1">
      <x v="86"/>
      <x v="1"/>
      <x/>
    </i>
    <i r="1">
      <x v="111"/>
      <x v="1"/>
      <x/>
    </i>
    <i r="1">
      <x v="116"/>
      <x v="1"/>
      <x/>
    </i>
    <i r="1">
      <x v="139"/>
      <x v="1"/>
      <x/>
    </i>
    <i r="1">
      <x v="141"/>
      <x v="1"/>
      <x/>
    </i>
    <i r="1">
      <x v="159"/>
      <x v="1"/>
      <x/>
    </i>
    <i r="1">
      <x v="164"/>
      <x v="1"/>
      <x/>
    </i>
    <i r="1">
      <x v="167"/>
      <x v="1"/>
      <x/>
    </i>
    <i r="1">
      <x v="169"/>
      <x v="1"/>
      <x/>
    </i>
    <i>
      <x v="15"/>
      <x v="10"/>
      <x v="1"/>
      <x/>
    </i>
    <i r="1">
      <x v="50"/>
      <x v="1"/>
      <x/>
    </i>
    <i r="1">
      <x v="100"/>
      <x v="1"/>
      <x/>
    </i>
    <i r="1">
      <x v="110"/>
      <x v="1"/>
      <x/>
    </i>
    <i r="1">
      <x v="181"/>
      <x v="1"/>
      <x/>
    </i>
    <i r="1">
      <x v="197"/>
      <x v="1"/>
      <x/>
    </i>
    <i>
      <x v="16"/>
      <x v="70"/>
      <x v="1"/>
      <x/>
    </i>
    <i r="1">
      <x v="145"/>
      <x v="1"/>
      <x/>
    </i>
    <i r="1">
      <x v="163"/>
      <x v="1"/>
      <x/>
    </i>
    <i>
      <x v="17"/>
      <x v="21"/>
      <x v="1"/>
      <x/>
    </i>
    <i r="1">
      <x v="104"/>
      <x v="1"/>
      <x/>
    </i>
    <i r="1">
      <x v="129"/>
      <x v="1"/>
      <x/>
    </i>
    <i r="1">
      <x v="166"/>
      <x v="1"/>
      <x/>
    </i>
    <i r="1">
      <x v="176"/>
      <x v="1"/>
      <x/>
    </i>
    <i>
      <x v="18"/>
      <x v="8"/>
      <x v="1"/>
      <x/>
    </i>
    <i r="1">
      <x v="9"/>
      <x v="1"/>
      <x/>
    </i>
    <i r="1">
      <x v="14"/>
      <x v="1"/>
      <x/>
    </i>
    <i r="1">
      <x v="23"/>
      <x v="1"/>
      <x/>
    </i>
    <i r="1">
      <x v="29"/>
      <x v="1"/>
      <x/>
    </i>
    <i r="1">
      <x v="54"/>
      <x v="1"/>
      <x/>
    </i>
    <i r="1">
      <x v="57"/>
      <x v="1"/>
      <x/>
    </i>
    <i r="1">
      <x v="62"/>
      <x v="1"/>
      <x/>
    </i>
    <i r="1">
      <x v="66"/>
      <x v="1"/>
      <x/>
    </i>
    <i r="1">
      <x v="76"/>
      <x v="1"/>
      <x/>
    </i>
    <i r="1">
      <x v="80"/>
      <x v="1"/>
      <x/>
    </i>
    <i r="1">
      <x v="85"/>
      <x v="1"/>
      <x/>
    </i>
    <i r="1">
      <x v="106"/>
      <x v="1"/>
      <x/>
    </i>
    <i r="1">
      <x v="115"/>
      <x v="1"/>
      <x/>
    </i>
    <i r="1">
      <x v="122"/>
      <x v="1"/>
      <x/>
    </i>
    <i r="1">
      <x v="132"/>
      <x v="1"/>
      <x/>
    </i>
    <i r="1">
      <x v="148"/>
      <x v="1"/>
      <x/>
    </i>
    <i r="1">
      <x v="150"/>
      <x v="1"/>
      <x/>
    </i>
    <i r="1">
      <x v="153"/>
      <x v="1"/>
      <x/>
    </i>
    <i r="1">
      <x v="154"/>
      <x v="1"/>
      <x/>
    </i>
    <i r="1">
      <x v="155"/>
      <x v="1"/>
      <x/>
    </i>
    <i r="1">
      <x v="162"/>
      <x v="1"/>
      <x/>
    </i>
    <i r="1">
      <x v="165"/>
      <x v="1"/>
      <x/>
    </i>
    <i r="1">
      <x v="168"/>
      <x v="1"/>
      <x/>
    </i>
    <i r="1">
      <x v="174"/>
      <x v="1"/>
      <x/>
    </i>
    <i r="1">
      <x v="182"/>
      <x v="1"/>
      <x/>
    </i>
    <i r="1">
      <x v="190"/>
      <x v="1"/>
      <x/>
    </i>
    <i r="1">
      <x v="199"/>
      <x v="1"/>
      <x/>
    </i>
    <i r="1">
      <x v="202"/>
      <x v="1"/>
      <x/>
    </i>
    <i>
      <x v="19"/>
      <x v="32"/>
      <x v="1"/>
      <x/>
    </i>
    <i r="1">
      <x v="61"/>
      <x v="1"/>
      <x/>
    </i>
    <i r="1">
      <x v="105"/>
      <x v="1"/>
      <x/>
    </i>
    <i r="1">
      <x v="142"/>
      <x v="1"/>
      <x/>
    </i>
    <i>
      <x v="20"/>
      <x v="11"/>
      <x v="1"/>
      <x/>
    </i>
    <i r="1">
      <x v="22"/>
      <x v="1"/>
      <x/>
    </i>
    <i r="1">
      <x v="68"/>
      <x v="1"/>
      <x/>
    </i>
    <i r="1">
      <x v="69"/>
      <x v="1"/>
      <x/>
    </i>
    <i r="1">
      <x v="82"/>
      <x v="1"/>
      <x/>
    </i>
    <i r="1">
      <x v="87"/>
      <x v="1"/>
      <x/>
    </i>
    <i r="1">
      <x v="99"/>
      <x v="1"/>
      <x/>
    </i>
    <i r="1">
      <x v="123"/>
      <x v="1"/>
      <x/>
    </i>
    <i r="1">
      <x v="124"/>
      <x v="1"/>
      <x/>
    </i>
    <i r="1">
      <x v="140"/>
      <x v="1"/>
      <x/>
    </i>
    <i r="1">
      <x v="146"/>
      <x v="1"/>
      <x/>
    </i>
    <i r="1">
      <x v="149"/>
      <x v="1"/>
      <x/>
    </i>
    <i r="1">
      <x v="171"/>
      <x v="1"/>
      <x/>
    </i>
    <i r="1">
      <x v="180"/>
      <x v="1"/>
      <x/>
    </i>
    <i r="1">
      <x v="189"/>
      <x v="1"/>
      <x/>
    </i>
    <i>
      <x v="21"/>
      <x v="45"/>
      <x v="1"/>
      <x/>
    </i>
    <i>
      <x v="22"/>
      <x v="19"/>
      <x v="1"/>
      <x/>
    </i>
    <i r="1">
      <x v="88"/>
      <x v="1"/>
      <x/>
    </i>
    <i r="1">
      <x v="92"/>
      <x v="1"/>
      <x/>
    </i>
    <i r="1">
      <x v="101"/>
      <x v="1"/>
      <x/>
    </i>
    <i r="1">
      <x v="113"/>
      <x v="1"/>
      <x/>
    </i>
    <i r="1">
      <x v="119"/>
      <x v="1"/>
      <x/>
    </i>
    <i r="1">
      <x v="184"/>
      <x v="1"/>
      <x/>
    </i>
    <i>
      <x v="23"/>
      <x v="185"/>
      <x v="1"/>
      <x/>
    </i>
    <i>
      <x v="24"/>
      <x v="46"/>
      <x/>
      <x v="1"/>
    </i>
    <i r="2">
      <x v="1"/>
      <x/>
    </i>
    <i r="1">
      <x v="157"/>
      <x v="1"/>
      <x/>
    </i>
    <i>
      <x v="25"/>
      <x v="194"/>
      <x v="1"/>
      <x/>
    </i>
    <i>
      <x v="26"/>
      <x v="55"/>
      <x v="1"/>
      <x/>
    </i>
    <i r="1">
      <x v="77"/>
      <x v="1"/>
      <x/>
    </i>
    <i>
      <x v="27"/>
      <x v="125"/>
      <x v="1"/>
      <x/>
    </i>
    <i>
      <x v="28"/>
      <x v="24"/>
      <x v="1"/>
      <x/>
    </i>
    <i r="1">
      <x v="41"/>
      <x v="1"/>
      <x/>
    </i>
    <i r="1">
      <x v="188"/>
      <x v="1"/>
      <x/>
    </i>
    <i>
      <x v="29"/>
      <x v="4"/>
      <x/>
      <x v="1"/>
    </i>
    <i r="1">
      <x v="127"/>
      <x/>
      <x v="1"/>
    </i>
    <i r="1">
      <x v="204"/>
      <x/>
      <x v="1"/>
    </i>
    <i r="1">
      <x v="205"/>
      <x/>
      <x v="1"/>
    </i>
    <i r="1">
      <x v="206"/>
      <x/>
      <x v="1"/>
    </i>
    <i r="1">
      <x v="207"/>
      <x/>
      <x v="1"/>
    </i>
    <i r="1">
      <x v="208"/>
      <x/>
      <x v="1"/>
    </i>
    <i r="1">
      <x v="209"/>
      <x/>
      <x v="1"/>
    </i>
    <i r="1">
      <x v="210"/>
      <x/>
      <x v="1"/>
    </i>
    <i r="1">
      <x v="211"/>
      <x/>
      <x v="1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Գործուղման միջին ծախսը մեկ օրվա համար ըստ գործուղված անձի՝ գործուղումների օրերի" fld="23" baseField="0" baseItem="0"/>
    <dataField name="Average of Գործուղման միջին տևողությունը ըստ գործուղված անձի" fld="11" subtotal="average" baseField="4" baseItem="0" numFmtId="3"/>
    <dataField name="Average of Գործուղման միջին ծախսը մեկ օրվա համար ըստ գործուղված անձի՝ գործուղումների քանակի" fld="10" subtotal="average" baseField="4" baseItem="0"/>
    <dataField name="Sum of Ճանապարհածախսը՝ այդ թվում" fld="12" baseField="0" baseItem="0"/>
    <dataField name="Sum of Էկոնոմ դաս" fld="13" baseField="0" baseItem="0"/>
    <dataField name="Sum of Բիզնես դաս" fld="14" baseField="0" baseItem="0"/>
    <dataField name="Sum of Գիշերավարձը" fld="16" baseField="0" baseItem="0"/>
    <dataField name="Sum of Օրապահիկը_x000a_" fld="18" baseField="0" baseItem="0"/>
    <dataField name="Sum of _x000a_Այլ ծախսեր" fld="19" baseField="0" baseItem="0"/>
    <dataField name="Sum of _x000a_Ընդամենը ծախսեր" fld="20" baseField="0" baseItem="0"/>
    <dataField name="Sum of Օրապահիկը_x000a_ /օրերի քանակ/" fld="17" baseField="0" baseItem="0" numFmtId="3"/>
    <dataField name="Sum of Գիշերավարձը _x000a_/օրերի քանակ/" fld="15" baseField="0" baseItem="0" numFmtId="3"/>
  </dataFields>
  <formats count="172">
    <format dxfId="343">
      <pivotArea field="0" type="button" dataOnly="0" labelOnly="1" outline="0" axis="axisRow" fieldPosition="0"/>
    </format>
    <format dxfId="342">
      <pivotArea field="6" type="button" dataOnly="0" labelOnly="1" outline="0" axis="axisRow" fieldPosition="2"/>
    </format>
    <format dxfId="341">
      <pivotArea field="5" type="button" dataOnly="0" labelOnly="1" outline="0" axis="axisRow" fieldPosition="3"/>
    </format>
    <format dxfId="340">
      <pivotArea field="4" type="button" dataOnly="0" labelOnly="1" outline="0" axis="axisRow" fieldPosition="1"/>
    </format>
    <format dxfId="339">
      <pivotArea dataOnly="0" labelOnly="1" outline="0" fieldPosition="0">
        <references count="1">
          <reference field="0" count="0"/>
        </references>
      </pivotArea>
    </format>
    <format dxfId="338">
      <pivotArea dataOnly="0" labelOnly="1" grandRow="1" outline="0" fieldPosition="0"/>
    </format>
    <format dxfId="337">
      <pivotArea dataOnly="0" labelOnly="1" outline="0" fieldPosition="0">
        <references count="2">
          <reference field="0" count="1" selected="0">
            <x v="13"/>
          </reference>
          <reference field="6" count="0"/>
        </references>
      </pivotArea>
    </format>
    <format dxfId="336">
      <pivotArea dataOnly="0" labelOnly="1" outline="0" fieldPosition="0">
        <references count="2">
          <reference field="0" count="1" selected="0">
            <x v="24"/>
          </reference>
          <reference field="6" count="0"/>
        </references>
      </pivotArea>
    </format>
    <format dxfId="335">
      <pivotArea dataOnly="0" labelOnly="1" outline="0" fieldPosition="0">
        <references count="2">
          <reference field="0" count="1" selected="0">
            <x v="29"/>
          </reference>
          <reference field="6" count="1">
            <x v="0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13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13"/>
          </reference>
          <reference field="5" count="1">
            <x v="0"/>
          </reference>
          <reference field="6" count="1" selected="0">
            <x v="1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4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4"/>
          </reference>
          <reference field="5" count="1">
            <x v="0"/>
          </reference>
          <reference field="6" count="1" selected="0">
            <x v="1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29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10"/>
          </reference>
          <reference field="4" count="1">
            <x v="91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11"/>
          </reference>
          <reference field="4" count="9">
            <x v="18"/>
            <x v="25"/>
            <x v="74"/>
            <x v="81"/>
            <x v="93"/>
            <x v="114"/>
            <x v="143"/>
            <x v="160"/>
            <x v="173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12"/>
          </reference>
          <reference field="4" count="7">
            <x v="35"/>
            <x v="56"/>
            <x v="58"/>
            <x v="60"/>
            <x v="103"/>
            <x v="120"/>
            <x v="17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13"/>
          </reference>
          <reference field="4" count="14">
            <x v="1"/>
            <x v="2"/>
            <x v="5"/>
            <x v="6"/>
            <x v="12"/>
            <x v="27"/>
            <x v="30"/>
            <x v="37"/>
            <x v="48"/>
            <x v="89"/>
            <x v="95"/>
            <x v="126"/>
            <x v="131"/>
            <x v="20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13"/>
          </reference>
          <reference field="4" count="16">
            <x v="7"/>
            <x v="17"/>
            <x v="27"/>
            <x v="40"/>
            <x v="53"/>
            <x v="67"/>
            <x v="89"/>
            <x v="90"/>
            <x v="97"/>
            <x v="117"/>
            <x v="136"/>
            <x v="144"/>
            <x v="170"/>
            <x v="177"/>
            <x v="186"/>
            <x v="18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14"/>
          </reference>
          <reference field="4" count="15">
            <x v="0"/>
            <x v="15"/>
            <x v="33"/>
            <x v="44"/>
            <x v="65"/>
            <x v="71"/>
            <x v="86"/>
            <x v="111"/>
            <x v="116"/>
            <x v="139"/>
            <x v="141"/>
            <x v="159"/>
            <x v="164"/>
            <x v="167"/>
            <x v="16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15"/>
          </reference>
          <reference field="4" count="6">
            <x v="10"/>
            <x v="50"/>
            <x v="100"/>
            <x v="110"/>
            <x v="181"/>
            <x v="19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16"/>
          </reference>
          <reference field="4" count="3">
            <x v="70"/>
            <x v="145"/>
            <x v="163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17"/>
          </reference>
          <reference field="4" count="5">
            <x v="21"/>
            <x v="104"/>
            <x v="129"/>
            <x v="166"/>
            <x v="176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18"/>
          </reference>
          <reference field="4" count="29">
            <x v="8"/>
            <x v="9"/>
            <x v="14"/>
            <x v="23"/>
            <x v="29"/>
            <x v="54"/>
            <x v="57"/>
            <x v="62"/>
            <x v="66"/>
            <x v="76"/>
            <x v="80"/>
            <x v="85"/>
            <x v="106"/>
            <x v="115"/>
            <x v="122"/>
            <x v="132"/>
            <x v="148"/>
            <x v="150"/>
            <x v="153"/>
            <x v="154"/>
            <x v="155"/>
            <x v="162"/>
            <x v="165"/>
            <x v="168"/>
            <x v="174"/>
            <x v="182"/>
            <x v="190"/>
            <x v="199"/>
            <x v="202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19"/>
          </reference>
          <reference field="4" count="4">
            <x v="32"/>
            <x v="61"/>
            <x v="105"/>
            <x v="142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20"/>
          </reference>
          <reference field="4" count="15">
            <x v="11"/>
            <x v="22"/>
            <x v="68"/>
            <x v="69"/>
            <x v="82"/>
            <x v="87"/>
            <x v="99"/>
            <x v="123"/>
            <x v="124"/>
            <x v="140"/>
            <x v="146"/>
            <x v="149"/>
            <x v="171"/>
            <x v="180"/>
            <x v="18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21"/>
          </reference>
          <reference field="4" count="1">
            <x v="4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22"/>
          </reference>
          <reference field="4" count="7">
            <x v="19"/>
            <x v="88"/>
            <x v="92"/>
            <x v="101"/>
            <x v="113"/>
            <x v="119"/>
            <x v="184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23"/>
          </reference>
          <reference field="4" count="1">
            <x v="18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24"/>
          </reference>
          <reference field="4" count="1">
            <x v="4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24"/>
          </reference>
          <reference field="4" count="2">
            <x v="46"/>
            <x v="15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25"/>
          </reference>
          <reference field="4" count="1">
            <x v="194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26"/>
          </reference>
          <reference field="4" count="2">
            <x v="55"/>
            <x v="7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27"/>
          </reference>
          <reference field="4" count="1">
            <x v="12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28"/>
          </reference>
          <reference field="4" count="3">
            <x v="24"/>
            <x v="41"/>
            <x v="188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29"/>
          </reference>
          <reference field="4" count="2">
            <x v="4"/>
            <x v="12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field="0" type="button" dataOnly="0" labelOnly="1" outline="0" axis="axisRow" fieldPosition="0"/>
    </format>
    <format dxfId="304">
      <pivotArea field="6" type="button" dataOnly="0" labelOnly="1" outline="0" axis="axisRow" fieldPosition="2"/>
    </format>
    <format dxfId="303">
      <pivotArea field="5" type="button" dataOnly="0" labelOnly="1" outline="0" axis="axisRow" fieldPosition="3"/>
    </format>
    <format dxfId="302">
      <pivotArea field="4" type="button" dataOnly="0" labelOnly="1" outline="0" axis="axisRow" fieldPosition="1"/>
    </format>
    <format dxfId="301">
      <pivotArea dataOnly="0" labelOnly="1" outline="0" fieldPosition="0">
        <references count="1">
          <reference field="0" count="0"/>
        </references>
      </pivotArea>
    </format>
    <format dxfId="300">
      <pivotArea dataOnly="0" labelOnly="1" grandRow="1" outline="0" fieldPosition="0"/>
    </format>
    <format dxfId="299">
      <pivotArea dataOnly="0" labelOnly="1" outline="0" fieldPosition="0">
        <references count="2">
          <reference field="0" count="1" selected="0">
            <x v="13"/>
          </reference>
          <reference field="6" count="0"/>
        </references>
      </pivotArea>
    </format>
    <format dxfId="298">
      <pivotArea dataOnly="0" labelOnly="1" outline="0" fieldPosition="0">
        <references count="2">
          <reference field="0" count="1" selected="0">
            <x v="24"/>
          </reference>
          <reference field="6" count="0"/>
        </references>
      </pivotArea>
    </format>
    <format dxfId="297">
      <pivotArea dataOnly="0" labelOnly="1" outline="0" fieldPosition="0">
        <references count="2">
          <reference field="0" count="1" selected="0">
            <x v="29"/>
          </reference>
          <reference field="6" count="1">
            <x v="0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13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13"/>
          </reference>
          <reference field="5" count="1">
            <x v="0"/>
          </reference>
          <reference field="6" count="1" selected="0">
            <x v="1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24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24"/>
          </reference>
          <reference field="5" count="1">
            <x v="0"/>
          </reference>
          <reference field="6" count="1" selected="0">
            <x v="1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29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10"/>
          </reference>
          <reference field="4" count="1">
            <x v="91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1"/>
          </reference>
          <reference field="4" count="9">
            <x v="18"/>
            <x v="25"/>
            <x v="74"/>
            <x v="81"/>
            <x v="93"/>
            <x v="114"/>
            <x v="143"/>
            <x v="160"/>
            <x v="173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12"/>
          </reference>
          <reference field="4" count="7">
            <x v="35"/>
            <x v="56"/>
            <x v="58"/>
            <x v="60"/>
            <x v="103"/>
            <x v="120"/>
            <x v="17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13"/>
          </reference>
          <reference field="4" count="14">
            <x v="1"/>
            <x v="2"/>
            <x v="5"/>
            <x v="6"/>
            <x v="12"/>
            <x v="27"/>
            <x v="30"/>
            <x v="37"/>
            <x v="48"/>
            <x v="89"/>
            <x v="95"/>
            <x v="126"/>
            <x v="131"/>
            <x v="20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13"/>
          </reference>
          <reference field="4" count="16">
            <x v="7"/>
            <x v="17"/>
            <x v="27"/>
            <x v="40"/>
            <x v="53"/>
            <x v="67"/>
            <x v="89"/>
            <x v="90"/>
            <x v="97"/>
            <x v="117"/>
            <x v="136"/>
            <x v="144"/>
            <x v="170"/>
            <x v="177"/>
            <x v="186"/>
            <x v="18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14"/>
          </reference>
          <reference field="4" count="15">
            <x v="0"/>
            <x v="15"/>
            <x v="33"/>
            <x v="44"/>
            <x v="65"/>
            <x v="71"/>
            <x v="86"/>
            <x v="111"/>
            <x v="116"/>
            <x v="139"/>
            <x v="141"/>
            <x v="159"/>
            <x v="164"/>
            <x v="167"/>
            <x v="16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15"/>
          </reference>
          <reference field="4" count="6">
            <x v="10"/>
            <x v="50"/>
            <x v="100"/>
            <x v="110"/>
            <x v="181"/>
            <x v="19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16"/>
          </reference>
          <reference field="4" count="3">
            <x v="70"/>
            <x v="145"/>
            <x v="163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17"/>
          </reference>
          <reference field="4" count="5">
            <x v="21"/>
            <x v="104"/>
            <x v="129"/>
            <x v="166"/>
            <x v="176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18"/>
          </reference>
          <reference field="4" count="29">
            <x v="8"/>
            <x v="9"/>
            <x v="14"/>
            <x v="23"/>
            <x v="29"/>
            <x v="54"/>
            <x v="57"/>
            <x v="62"/>
            <x v="66"/>
            <x v="76"/>
            <x v="80"/>
            <x v="85"/>
            <x v="106"/>
            <x v="115"/>
            <x v="122"/>
            <x v="132"/>
            <x v="148"/>
            <x v="150"/>
            <x v="153"/>
            <x v="154"/>
            <x v="155"/>
            <x v="162"/>
            <x v="165"/>
            <x v="168"/>
            <x v="174"/>
            <x v="182"/>
            <x v="190"/>
            <x v="199"/>
            <x v="202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19"/>
          </reference>
          <reference field="4" count="4">
            <x v="32"/>
            <x v="61"/>
            <x v="105"/>
            <x v="142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20"/>
          </reference>
          <reference field="4" count="15">
            <x v="11"/>
            <x v="22"/>
            <x v="68"/>
            <x v="69"/>
            <x v="82"/>
            <x v="87"/>
            <x v="99"/>
            <x v="123"/>
            <x v="124"/>
            <x v="140"/>
            <x v="146"/>
            <x v="149"/>
            <x v="171"/>
            <x v="180"/>
            <x v="18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21"/>
          </reference>
          <reference field="4" count="1">
            <x v="4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22"/>
          </reference>
          <reference field="4" count="7">
            <x v="19"/>
            <x v="88"/>
            <x v="92"/>
            <x v="101"/>
            <x v="113"/>
            <x v="119"/>
            <x v="184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23"/>
          </reference>
          <reference field="4" count="1">
            <x v="18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24"/>
          </reference>
          <reference field="4" count="1">
            <x v="4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24"/>
          </reference>
          <reference field="4" count="2">
            <x v="46"/>
            <x v="15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25"/>
          </reference>
          <reference field="4" count="1">
            <x v="194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26"/>
          </reference>
          <reference field="4" count="2">
            <x v="55"/>
            <x v="7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27"/>
          </reference>
          <reference field="4" count="1">
            <x v="12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28"/>
          </reference>
          <reference field="4" count="3">
            <x v="24"/>
            <x v="41"/>
            <x v="188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29"/>
          </reference>
          <reference field="4" count="2">
            <x v="4"/>
            <x v="12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69">
      <pivotArea field="0" type="button" dataOnly="0" labelOnly="1" outline="0" axis="axisRow" fieldPosition="0"/>
    </format>
    <format dxfId="268">
      <pivotArea field="4" type="button" dataOnly="0" labelOnly="1" outline="0" axis="axisRow" fieldPosition="1"/>
    </format>
    <format dxfId="267">
      <pivotArea field="9" type="button" dataOnly="0" labelOnly="1" outline="0"/>
    </format>
    <format dxfId="266">
      <pivotArea field="6" type="button" dataOnly="0" labelOnly="1" outline="0" axis="axisRow" fieldPosition="2"/>
    </format>
    <format dxfId="265">
      <pivotArea field="5" type="button" dataOnly="0" labelOnly="1" outline="0" axis="axisRow" fieldPosition="3"/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field="0" type="button" dataOnly="0" labelOnly="1" outline="0" axis="axisRow" fieldPosition="0"/>
    </format>
    <format dxfId="261">
      <pivotArea field="4" type="button" dataOnly="0" labelOnly="1" outline="0" axis="axisRow" fieldPosition="1"/>
    </format>
    <format dxfId="260">
      <pivotArea field="9" type="button" dataOnly="0" labelOnly="1" outline="0"/>
    </format>
    <format dxfId="259">
      <pivotArea field="6" type="button" dataOnly="0" labelOnly="1" outline="0" axis="axisRow" fieldPosition="2"/>
    </format>
    <format dxfId="258">
      <pivotArea field="5" type="button" dataOnly="0" labelOnly="1" outline="0" axis="axisRow" fieldPosition="3"/>
    </format>
    <format dxfId="257">
      <pivotArea dataOnly="0" labelOnly="1" outline="0" fieldPosition="0">
        <references count="1">
          <reference field="0" count="0"/>
        </references>
      </pivotArea>
    </format>
    <format dxfId="256">
      <pivotArea dataOnly="0" labelOnly="1" grandRow="1" outline="0" fieldPosition="0"/>
    </format>
    <format dxfId="255">
      <pivotArea dataOnly="0" labelOnly="1" outline="0" fieldPosition="0">
        <references count="2">
          <reference field="0" count="1" selected="0">
            <x v="10"/>
          </reference>
          <reference field="4" count="1">
            <x v="91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11"/>
          </reference>
          <reference field="4" count="9">
            <x v="18"/>
            <x v="25"/>
            <x v="74"/>
            <x v="81"/>
            <x v="93"/>
            <x v="114"/>
            <x v="143"/>
            <x v="160"/>
            <x v="173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12"/>
          </reference>
          <reference field="4" count="7">
            <x v="35"/>
            <x v="56"/>
            <x v="58"/>
            <x v="60"/>
            <x v="103"/>
            <x v="120"/>
            <x v="179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13"/>
          </reference>
          <reference field="4" count="28">
            <x v="1"/>
            <x v="2"/>
            <x v="5"/>
            <x v="6"/>
            <x v="7"/>
            <x v="12"/>
            <x v="17"/>
            <x v="27"/>
            <x v="30"/>
            <x v="37"/>
            <x v="40"/>
            <x v="48"/>
            <x v="53"/>
            <x v="67"/>
            <x v="89"/>
            <x v="90"/>
            <x v="95"/>
            <x v="97"/>
            <x v="117"/>
            <x v="126"/>
            <x v="131"/>
            <x v="136"/>
            <x v="144"/>
            <x v="170"/>
            <x v="177"/>
            <x v="186"/>
            <x v="187"/>
            <x v="201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14"/>
          </reference>
          <reference field="4" count="15">
            <x v="0"/>
            <x v="15"/>
            <x v="33"/>
            <x v="44"/>
            <x v="65"/>
            <x v="71"/>
            <x v="86"/>
            <x v="111"/>
            <x v="116"/>
            <x v="139"/>
            <x v="141"/>
            <x v="159"/>
            <x v="164"/>
            <x v="167"/>
            <x v="169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15"/>
          </reference>
          <reference field="4" count="6">
            <x v="10"/>
            <x v="50"/>
            <x v="100"/>
            <x v="110"/>
            <x v="181"/>
            <x v="197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6"/>
          </reference>
          <reference field="4" count="3">
            <x v="70"/>
            <x v="145"/>
            <x v="163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17"/>
          </reference>
          <reference field="4" count="5">
            <x v="21"/>
            <x v="104"/>
            <x v="129"/>
            <x v="166"/>
            <x v="176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8"/>
          </reference>
          <reference field="4" count="29">
            <x v="8"/>
            <x v="9"/>
            <x v="14"/>
            <x v="23"/>
            <x v="29"/>
            <x v="54"/>
            <x v="57"/>
            <x v="62"/>
            <x v="66"/>
            <x v="76"/>
            <x v="80"/>
            <x v="85"/>
            <x v="106"/>
            <x v="115"/>
            <x v="122"/>
            <x v="132"/>
            <x v="148"/>
            <x v="150"/>
            <x v="153"/>
            <x v="154"/>
            <x v="155"/>
            <x v="162"/>
            <x v="165"/>
            <x v="168"/>
            <x v="174"/>
            <x v="182"/>
            <x v="190"/>
            <x v="199"/>
            <x v="202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19"/>
          </reference>
          <reference field="4" count="4">
            <x v="32"/>
            <x v="61"/>
            <x v="105"/>
            <x v="142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20"/>
          </reference>
          <reference field="4" count="15">
            <x v="11"/>
            <x v="22"/>
            <x v="68"/>
            <x v="69"/>
            <x v="82"/>
            <x v="87"/>
            <x v="99"/>
            <x v="123"/>
            <x v="124"/>
            <x v="140"/>
            <x v="146"/>
            <x v="149"/>
            <x v="171"/>
            <x v="180"/>
            <x v="189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21"/>
          </reference>
          <reference field="4" count="1">
            <x v="45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22"/>
          </reference>
          <reference field="4" count="7">
            <x v="19"/>
            <x v="88"/>
            <x v="92"/>
            <x v="101"/>
            <x v="113"/>
            <x v="119"/>
            <x v="184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23"/>
          </reference>
          <reference field="4" count="1">
            <x v="185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24"/>
          </reference>
          <reference field="4" count="2">
            <x v="46"/>
            <x v="157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25"/>
          </reference>
          <reference field="4" count="1">
            <x v="194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6"/>
          </reference>
          <reference field="4" count="2">
            <x v="55"/>
            <x v="77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27"/>
          </reference>
          <reference field="4" count="1">
            <x v="125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8"/>
          </reference>
          <reference field="4" count="3">
            <x v="24"/>
            <x v="41"/>
            <x v="188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29"/>
          </reference>
          <reference field="4" count="2">
            <x v="4"/>
            <x v="127"/>
          </reference>
        </references>
      </pivotArea>
    </format>
    <format dxfId="235">
      <pivotArea field="4" type="button" dataOnly="0" labelOnly="1" outline="0" axis="axisRow" fieldPosition="1"/>
    </format>
    <format dxfId="234">
      <pivotArea field="4" type="button" dataOnly="0" labelOnly="1" outline="0" axis="axisRow" fieldPosition="1"/>
    </format>
    <format dxfId="233">
      <pivotArea field="4" type="button" dataOnly="0" labelOnly="1" outline="0" axis="axisRow" fieldPosition="1"/>
    </format>
    <format dxfId="232">
      <pivotArea outline="0" collapsedLevelsAreSubtotals="1" fieldPosition="0"/>
    </format>
    <format dxfId="231">
      <pivotArea field="6" type="button" dataOnly="0" labelOnly="1" outline="0" axis="axisRow" fieldPosition="2"/>
    </format>
    <format dxfId="230">
      <pivotArea field="5" type="button" dataOnly="0" labelOnly="1" outline="0" axis="axisRow" fieldPosition="3"/>
    </format>
    <format dxfId="229">
      <pivotArea field="9" type="button" dataOnly="0" labelOnly="1" outline="0"/>
    </format>
    <format dxfId="228">
      <pivotArea field="6" type="button" dataOnly="0" labelOnly="1" outline="0" axis="axisRow" fieldPosition="2"/>
    </format>
    <format dxfId="227">
      <pivotArea field="5" type="button" dataOnly="0" labelOnly="1" outline="0" axis="axisRow" fieldPosition="3"/>
    </format>
    <format dxfId="226">
      <pivotArea field="9" type="button" dataOnly="0" labelOnly="1" outline="0"/>
    </format>
    <format dxfId="2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4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0"/>
          </reference>
          <reference field="4" count="1">
            <x v="43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1"/>
          </reference>
          <reference field="4" count="7">
            <x v="13"/>
            <x v="78"/>
            <x v="83"/>
            <x v="109"/>
            <x v="118"/>
            <x v="128"/>
            <x v="147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2"/>
          </reference>
          <reference field="4" count="10">
            <x v="49"/>
            <x v="75"/>
            <x v="108"/>
            <x v="130"/>
            <x v="137"/>
            <x v="138"/>
            <x v="156"/>
            <x v="191"/>
            <x v="193"/>
            <x v="200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3"/>
          </reference>
          <reference field="4" count="3">
            <x v="3"/>
            <x v="47"/>
            <x v="134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4"/>
          </reference>
          <reference field="4" count="6">
            <x v="59"/>
            <x v="73"/>
            <x v="79"/>
            <x v="94"/>
            <x v="135"/>
            <x v="195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5"/>
          </reference>
          <reference field="4" count="18">
            <x v="20"/>
            <x v="28"/>
            <x v="36"/>
            <x v="38"/>
            <x v="39"/>
            <x v="42"/>
            <x v="51"/>
            <x v="52"/>
            <x v="63"/>
            <x v="64"/>
            <x v="72"/>
            <x v="96"/>
            <x v="102"/>
            <x v="107"/>
            <x v="133"/>
            <x v="152"/>
            <x v="158"/>
            <x v="183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6"/>
          </reference>
          <reference field="4" count="3">
            <x v="172"/>
            <x v="175"/>
            <x v="203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7"/>
          </reference>
          <reference field="4" count="1">
            <x v="198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8"/>
          </reference>
          <reference field="4" count="10">
            <x v="16"/>
            <x v="26"/>
            <x v="31"/>
            <x v="34"/>
            <x v="84"/>
            <x v="98"/>
            <x v="112"/>
            <x v="121"/>
            <x v="178"/>
            <x v="192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9"/>
          </reference>
          <reference field="4" count="3">
            <x v="151"/>
            <x v="161"/>
            <x v="196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10"/>
          </reference>
          <reference field="4" count="1">
            <x v="91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11"/>
          </reference>
          <reference field="4" count="9">
            <x v="18"/>
            <x v="25"/>
            <x v="74"/>
            <x v="81"/>
            <x v="93"/>
            <x v="114"/>
            <x v="143"/>
            <x v="160"/>
            <x v="173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2"/>
          </reference>
          <reference field="4" count="7">
            <x v="35"/>
            <x v="56"/>
            <x v="58"/>
            <x v="60"/>
            <x v="103"/>
            <x v="120"/>
            <x v="179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13"/>
          </reference>
          <reference field="4" count="28">
            <x v="1"/>
            <x v="2"/>
            <x v="5"/>
            <x v="6"/>
            <x v="7"/>
            <x v="12"/>
            <x v="17"/>
            <x v="27"/>
            <x v="30"/>
            <x v="37"/>
            <x v="40"/>
            <x v="48"/>
            <x v="53"/>
            <x v="67"/>
            <x v="89"/>
            <x v="90"/>
            <x v="95"/>
            <x v="97"/>
            <x v="117"/>
            <x v="126"/>
            <x v="131"/>
            <x v="136"/>
            <x v="144"/>
            <x v="170"/>
            <x v="177"/>
            <x v="186"/>
            <x v="187"/>
            <x v="201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14"/>
          </reference>
          <reference field="4" count="15">
            <x v="0"/>
            <x v="15"/>
            <x v="33"/>
            <x v="44"/>
            <x v="65"/>
            <x v="71"/>
            <x v="86"/>
            <x v="111"/>
            <x v="116"/>
            <x v="139"/>
            <x v="141"/>
            <x v="159"/>
            <x v="164"/>
            <x v="167"/>
            <x v="169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5"/>
          </reference>
          <reference field="4" count="6">
            <x v="10"/>
            <x v="50"/>
            <x v="100"/>
            <x v="110"/>
            <x v="181"/>
            <x v="197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16"/>
          </reference>
          <reference field="4" count="3">
            <x v="70"/>
            <x v="145"/>
            <x v="163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17"/>
          </reference>
          <reference field="4" count="5">
            <x v="21"/>
            <x v="104"/>
            <x v="129"/>
            <x v="166"/>
            <x v="176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18"/>
          </reference>
          <reference field="4" count="29">
            <x v="8"/>
            <x v="9"/>
            <x v="14"/>
            <x v="23"/>
            <x v="29"/>
            <x v="54"/>
            <x v="57"/>
            <x v="62"/>
            <x v="66"/>
            <x v="76"/>
            <x v="80"/>
            <x v="85"/>
            <x v="106"/>
            <x v="115"/>
            <x v="122"/>
            <x v="132"/>
            <x v="148"/>
            <x v="150"/>
            <x v="153"/>
            <x v="154"/>
            <x v="155"/>
            <x v="162"/>
            <x v="165"/>
            <x v="168"/>
            <x v="174"/>
            <x v="182"/>
            <x v="190"/>
            <x v="199"/>
            <x v="202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19"/>
          </reference>
          <reference field="4" count="4">
            <x v="32"/>
            <x v="61"/>
            <x v="105"/>
            <x v="142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20"/>
          </reference>
          <reference field="4" count="15">
            <x v="11"/>
            <x v="22"/>
            <x v="68"/>
            <x v="69"/>
            <x v="82"/>
            <x v="87"/>
            <x v="99"/>
            <x v="123"/>
            <x v="124"/>
            <x v="140"/>
            <x v="146"/>
            <x v="149"/>
            <x v="171"/>
            <x v="180"/>
            <x v="189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21"/>
          </reference>
          <reference field="4" count="1">
            <x v="45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22"/>
          </reference>
          <reference field="4" count="7">
            <x v="19"/>
            <x v="88"/>
            <x v="92"/>
            <x v="101"/>
            <x v="113"/>
            <x v="119"/>
            <x v="184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23"/>
          </reference>
          <reference field="4" count="1">
            <x v="185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24"/>
          </reference>
          <reference field="4" count="2">
            <x v="46"/>
            <x v="157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5"/>
          </reference>
          <reference field="4" count="1">
            <x v="194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26"/>
          </reference>
          <reference field="4" count="2">
            <x v="55"/>
            <x v="77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7"/>
          </reference>
          <reference field="4" count="1">
            <x v="125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28"/>
          </reference>
          <reference field="4" count="3">
            <x v="24"/>
            <x v="41"/>
            <x v="188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9"/>
          </reference>
          <reference field="4" count="10">
            <x v="4"/>
            <x v="127"/>
            <x v="204"/>
            <x v="205"/>
            <x v="206"/>
            <x v="207"/>
            <x v="208"/>
            <x v="209"/>
            <x v="210"/>
            <x v="211"/>
          </reference>
        </references>
      </pivotArea>
    </format>
    <format dxfId="188">
      <pivotArea dataOnly="0" labelOnly="1" outline="0" fieldPosition="0">
        <references count="1">
          <reference field="4" count="0"/>
        </references>
      </pivotArea>
    </format>
    <format dxfId="187">
      <pivotArea field="4" type="button" dataOnly="0" labelOnly="1" outline="0" axis="axisRow" fieldPosition="1"/>
    </format>
    <format dxfId="186">
      <pivotArea field="4" type="button" dataOnly="0" labelOnly="1" outline="0" axis="axisRow" fieldPosition="1"/>
    </format>
    <format dxfId="185">
      <pivotArea field="4" type="button" dataOnly="0" labelOnly="1" outline="0" axis="axisRow" fieldPosition="1"/>
    </format>
    <format dxfId="184">
      <pivotArea field="0" type="button" dataOnly="0" labelOnly="1" outline="0" axis="axisRow" fieldPosition="0"/>
    </format>
    <format dxfId="183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182">
      <pivotArea dataOnly="0" labelOnly="1" outline="0" fieldPosition="0">
        <references count="1">
          <reference field="4294967294" count="2">
            <x v="6"/>
            <x v="7"/>
          </reference>
        </references>
      </pivotArea>
    </format>
    <format dxfId="18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8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74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72">
      <pivotArea outline="0" collapsedLevelsAreSubtotals="1" fieldPosition="0">
        <references count="1">
          <reference field="4294967294" count="1" selected="0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T315"/>
  <sheetViews>
    <sheetView tabSelected="1" zoomScale="85" zoomScaleNormal="85" workbookViewId="0">
      <selection activeCell="E7" sqref="E7"/>
    </sheetView>
  </sheetViews>
  <sheetFormatPr defaultColWidth="49.7109375" defaultRowHeight="16.5" x14ac:dyDescent="0.3"/>
  <cols>
    <col min="1" max="1" width="47" style="131" customWidth="1"/>
    <col min="2" max="2" width="41" style="132" customWidth="1"/>
    <col min="3" max="3" width="14.7109375" style="131" customWidth="1"/>
    <col min="4" max="4" width="46" style="131" customWidth="1"/>
    <col min="5" max="5" width="20" style="1" customWidth="1"/>
    <col min="6" max="6" width="20" style="26" customWidth="1"/>
    <col min="7" max="7" width="20.140625" style="139" customWidth="1"/>
    <col min="8" max="8" width="22.7109375" style="163" customWidth="1"/>
    <col min="9" max="9" width="12.85546875" style="131" customWidth="1"/>
    <col min="10" max="10" width="13.140625" style="1" customWidth="1"/>
    <col min="11" max="11" width="15.28515625" style="1" customWidth="1"/>
    <col min="12" max="12" width="13.7109375" style="1" customWidth="1"/>
    <col min="13" max="13" width="12.5703125" style="1" customWidth="1"/>
    <col min="14" max="14" width="20.28515625" style="1" customWidth="1"/>
    <col min="15" max="15" width="17.5703125" style="1" customWidth="1"/>
    <col min="16" max="16" width="16.7109375" style="1" customWidth="1"/>
    <col min="17" max="17" width="15.42578125" style="1" customWidth="1"/>
    <col min="18" max="20" width="21.85546875" style="1" customWidth="1"/>
    <col min="21" max="16384" width="49.7109375" style="1"/>
  </cols>
  <sheetData>
    <row r="1" spans="1:20" s="64" customFormat="1" ht="22.5" x14ac:dyDescent="0.4">
      <c r="A1" s="175" t="s">
        <v>422</v>
      </c>
      <c r="B1" s="175"/>
      <c r="C1" s="175"/>
      <c r="D1" s="175"/>
      <c r="E1" s="175"/>
      <c r="F1" s="175"/>
      <c r="G1" s="175"/>
      <c r="H1" s="161"/>
      <c r="I1" s="165"/>
      <c r="J1" s="137"/>
      <c r="K1" s="137"/>
      <c r="L1" s="137"/>
      <c r="M1" s="126"/>
      <c r="N1" s="126"/>
      <c r="O1" s="116"/>
      <c r="P1" s="63"/>
      <c r="Q1" s="119"/>
      <c r="R1" s="63"/>
      <c r="S1" s="63"/>
      <c r="T1" s="63"/>
    </row>
    <row r="2" spans="1:20" s="64" customFormat="1" ht="41.25" customHeight="1" x14ac:dyDescent="0.25">
      <c r="A2" s="176" t="s">
        <v>363</v>
      </c>
      <c r="B2" s="176"/>
      <c r="C2" s="176"/>
      <c r="D2" s="176"/>
      <c r="E2" s="176"/>
      <c r="F2" s="176"/>
      <c r="G2" s="176"/>
      <c r="H2" s="162"/>
      <c r="I2" s="66"/>
      <c r="J2" s="66"/>
      <c r="K2" s="66"/>
      <c r="L2" s="66"/>
      <c r="M2" s="127"/>
      <c r="N2" s="127"/>
      <c r="O2" s="117"/>
      <c r="P2" s="66"/>
      <c r="Q2" s="125"/>
      <c r="R2" s="66"/>
      <c r="S2" s="66"/>
      <c r="T2" s="67"/>
    </row>
    <row r="4" spans="1:20" x14ac:dyDescent="0.3">
      <c r="G4" s="138" t="s">
        <v>95</v>
      </c>
    </row>
    <row r="5" spans="1:20" s="131" customFormat="1" ht="142.5" customHeight="1" x14ac:dyDescent="0.3">
      <c r="A5" s="170" t="s">
        <v>63</v>
      </c>
      <c r="B5" s="170" t="s">
        <v>888</v>
      </c>
      <c r="C5" s="170" t="s">
        <v>369</v>
      </c>
      <c r="D5" s="170" t="s">
        <v>368</v>
      </c>
      <c r="E5" s="171" t="s">
        <v>897</v>
      </c>
      <c r="F5" s="172" t="s">
        <v>885</v>
      </c>
      <c r="G5" s="172" t="s">
        <v>887</v>
      </c>
      <c r="H5" s="171" t="s">
        <v>889</v>
      </c>
      <c r="I5" s="171" t="s">
        <v>890</v>
      </c>
      <c r="J5" s="171" t="s">
        <v>891</v>
      </c>
      <c r="K5" s="171" t="s">
        <v>892</v>
      </c>
      <c r="L5" s="171" t="s">
        <v>893</v>
      </c>
      <c r="M5" s="171" t="s">
        <v>894</v>
      </c>
      <c r="N5" s="171" t="s">
        <v>896</v>
      </c>
      <c r="O5" s="171" t="s">
        <v>883</v>
      </c>
      <c r="P5" s="171" t="s">
        <v>898</v>
      </c>
      <c r="Q5"/>
      <c r="R5"/>
      <c r="S5"/>
      <c r="T5"/>
    </row>
    <row r="6" spans="1:20" ht="49.5" x14ac:dyDescent="0.3">
      <c r="A6" s="167" t="s">
        <v>857</v>
      </c>
      <c r="B6" s="174" t="s">
        <v>630</v>
      </c>
      <c r="C6" s="166" t="s">
        <v>534</v>
      </c>
      <c r="D6" s="166" t="s">
        <v>468</v>
      </c>
      <c r="E6" s="169">
        <v>189.59612500000003</v>
      </c>
      <c r="F6" s="168">
        <v>4</v>
      </c>
      <c r="G6" s="173">
        <v>221.55825000000002</v>
      </c>
      <c r="H6" s="169">
        <v>739.52700000000004</v>
      </c>
      <c r="I6" s="169">
        <v>739.52700000000004</v>
      </c>
      <c r="J6" s="169">
        <v>0</v>
      </c>
      <c r="K6" s="169">
        <v>391.55200000000002</v>
      </c>
      <c r="L6" s="169">
        <v>385.69</v>
      </c>
      <c r="M6" s="169">
        <v>0</v>
      </c>
      <c r="N6" s="169">
        <v>1516.7690000000002</v>
      </c>
      <c r="O6" s="168">
        <v>8</v>
      </c>
      <c r="P6" s="168">
        <v>6</v>
      </c>
      <c r="Q6"/>
      <c r="R6"/>
      <c r="S6"/>
      <c r="T6"/>
    </row>
    <row r="7" spans="1:20" ht="33" x14ac:dyDescent="0.3">
      <c r="A7" s="167" t="s">
        <v>858</v>
      </c>
      <c r="B7" s="174" t="s">
        <v>634</v>
      </c>
      <c r="C7" s="166" t="s">
        <v>534</v>
      </c>
      <c r="D7" s="166" t="s">
        <v>468</v>
      </c>
      <c r="E7" s="169">
        <v>151.65780000000001</v>
      </c>
      <c r="F7" s="168">
        <v>5</v>
      </c>
      <c r="G7" s="173">
        <v>151.65780000000001</v>
      </c>
      <c r="H7" s="169">
        <v>111.995</v>
      </c>
      <c r="I7" s="169">
        <v>111.995</v>
      </c>
      <c r="J7" s="169">
        <v>0</v>
      </c>
      <c r="K7" s="169">
        <v>314.47300000000001</v>
      </c>
      <c r="L7" s="169">
        <v>324.67700000000002</v>
      </c>
      <c r="M7" s="169">
        <v>7.1440000000000001</v>
      </c>
      <c r="N7" s="169">
        <v>758.28899999999999</v>
      </c>
      <c r="O7" s="168">
        <v>5</v>
      </c>
      <c r="P7" s="168">
        <v>4</v>
      </c>
      <c r="Q7"/>
      <c r="R7"/>
      <c r="S7"/>
      <c r="T7"/>
    </row>
    <row r="8" spans="1:20" ht="33" x14ac:dyDescent="0.3">
      <c r="A8" s="167"/>
      <c r="B8" s="174" t="s">
        <v>631</v>
      </c>
      <c r="C8" s="166" t="s">
        <v>534</v>
      </c>
      <c r="D8" s="166" t="s">
        <v>468</v>
      </c>
      <c r="E8" s="169">
        <v>39.819428571428581</v>
      </c>
      <c r="F8" s="168">
        <v>7</v>
      </c>
      <c r="G8" s="173">
        <v>39.819428571428581</v>
      </c>
      <c r="H8" s="169">
        <v>265.46300000000002</v>
      </c>
      <c r="I8" s="169">
        <v>265.46300000000002</v>
      </c>
      <c r="J8" s="169">
        <v>0</v>
      </c>
      <c r="K8" s="169">
        <v>0</v>
      </c>
      <c r="L8" s="169">
        <v>0</v>
      </c>
      <c r="M8" s="169">
        <v>13.273</v>
      </c>
      <c r="N8" s="169">
        <v>278.73600000000005</v>
      </c>
      <c r="O8" s="168">
        <v>7</v>
      </c>
      <c r="P8" s="168">
        <v>6</v>
      </c>
      <c r="Q8"/>
      <c r="R8"/>
      <c r="S8"/>
      <c r="T8"/>
    </row>
    <row r="9" spans="1:20" ht="33" x14ac:dyDescent="0.3">
      <c r="A9" s="167"/>
      <c r="B9" s="174" t="s">
        <v>635</v>
      </c>
      <c r="C9" s="166" t="s">
        <v>534</v>
      </c>
      <c r="D9" s="166" t="s">
        <v>468</v>
      </c>
      <c r="E9" s="169">
        <v>23.827800000000003</v>
      </c>
      <c r="F9" s="168">
        <v>5</v>
      </c>
      <c r="G9" s="173">
        <v>23.827800000000003</v>
      </c>
      <c r="H9" s="169">
        <v>111.995</v>
      </c>
      <c r="I9" s="169">
        <v>111.995</v>
      </c>
      <c r="J9" s="169">
        <v>0</v>
      </c>
      <c r="K9" s="169">
        <v>0</v>
      </c>
      <c r="L9" s="169">
        <v>0</v>
      </c>
      <c r="M9" s="169">
        <v>7.1440000000000001</v>
      </c>
      <c r="N9" s="169">
        <v>119.13900000000001</v>
      </c>
      <c r="O9" s="168">
        <v>5</v>
      </c>
      <c r="P9" s="168">
        <v>4</v>
      </c>
      <c r="Q9"/>
      <c r="R9"/>
      <c r="S9"/>
      <c r="T9"/>
    </row>
    <row r="10" spans="1:20" ht="82.5" x14ac:dyDescent="0.3">
      <c r="A10" s="167"/>
      <c r="B10" s="174" t="s">
        <v>632</v>
      </c>
      <c r="C10" s="166" t="s">
        <v>534</v>
      </c>
      <c r="D10" s="166" t="s">
        <v>468</v>
      </c>
      <c r="E10" s="169">
        <v>59.755600000000001</v>
      </c>
      <c r="F10" s="168">
        <v>5</v>
      </c>
      <c r="G10" s="173">
        <v>59.755600000000001</v>
      </c>
      <c r="H10" s="169">
        <v>284.55</v>
      </c>
      <c r="I10" s="169">
        <v>284.55</v>
      </c>
      <c r="J10" s="169">
        <v>0</v>
      </c>
      <c r="K10" s="169">
        <v>0</v>
      </c>
      <c r="L10" s="169">
        <v>0</v>
      </c>
      <c r="M10" s="169">
        <v>14.228</v>
      </c>
      <c r="N10" s="169">
        <v>298.77800000000002</v>
      </c>
      <c r="O10" s="168">
        <v>5</v>
      </c>
      <c r="P10" s="168">
        <v>4</v>
      </c>
      <c r="Q10"/>
      <c r="R10"/>
      <c r="S10"/>
      <c r="T10"/>
    </row>
    <row r="11" spans="1:20" ht="49.5" x14ac:dyDescent="0.3">
      <c r="A11" s="167"/>
      <c r="B11" s="174" t="s">
        <v>637</v>
      </c>
      <c r="C11" s="166" t="s">
        <v>534</v>
      </c>
      <c r="D11" s="166" t="s">
        <v>468</v>
      </c>
      <c r="E11" s="169">
        <v>39.819428571428581</v>
      </c>
      <c r="F11" s="168">
        <v>7</v>
      </c>
      <c r="G11" s="173">
        <v>39.819428571428581</v>
      </c>
      <c r="H11" s="169">
        <v>265.46300000000002</v>
      </c>
      <c r="I11" s="169">
        <v>265.46300000000002</v>
      </c>
      <c r="J11" s="169">
        <v>0</v>
      </c>
      <c r="K11" s="169">
        <v>0</v>
      </c>
      <c r="L11" s="169">
        <v>0</v>
      </c>
      <c r="M11" s="169">
        <v>13.273</v>
      </c>
      <c r="N11" s="169">
        <v>278.73600000000005</v>
      </c>
      <c r="O11" s="168">
        <v>7</v>
      </c>
      <c r="P11" s="168">
        <v>6</v>
      </c>
      <c r="Q11"/>
      <c r="R11"/>
      <c r="S11"/>
      <c r="T11"/>
    </row>
    <row r="12" spans="1:20" ht="115.5" x14ac:dyDescent="0.3">
      <c r="A12" s="167"/>
      <c r="B12" s="174" t="s">
        <v>633</v>
      </c>
      <c r="C12" s="166" t="s">
        <v>534</v>
      </c>
      <c r="D12" s="166" t="s">
        <v>468</v>
      </c>
      <c r="E12" s="169">
        <v>59.755600000000001</v>
      </c>
      <c r="F12" s="168">
        <v>5</v>
      </c>
      <c r="G12" s="173">
        <v>59.755600000000001</v>
      </c>
      <c r="H12" s="169">
        <v>284.55</v>
      </c>
      <c r="I12" s="169">
        <v>284.55</v>
      </c>
      <c r="J12" s="169">
        <v>0</v>
      </c>
      <c r="K12" s="169">
        <v>0</v>
      </c>
      <c r="L12" s="169">
        <v>0</v>
      </c>
      <c r="M12" s="169">
        <v>14.228</v>
      </c>
      <c r="N12" s="169">
        <v>298.77800000000002</v>
      </c>
      <c r="O12" s="168">
        <v>5</v>
      </c>
      <c r="P12" s="168">
        <v>4</v>
      </c>
      <c r="Q12"/>
      <c r="R12"/>
      <c r="S12"/>
      <c r="T12"/>
    </row>
    <row r="13" spans="1:20" ht="49.5" x14ac:dyDescent="0.3">
      <c r="A13" s="167"/>
      <c r="B13" s="174" t="s">
        <v>636</v>
      </c>
      <c r="C13" s="166" t="s">
        <v>534</v>
      </c>
      <c r="D13" s="166" t="s">
        <v>468</v>
      </c>
      <c r="E13" s="169">
        <v>23.827800000000003</v>
      </c>
      <c r="F13" s="168">
        <v>5</v>
      </c>
      <c r="G13" s="173">
        <v>23.827800000000003</v>
      </c>
      <c r="H13" s="169">
        <v>111.995</v>
      </c>
      <c r="I13" s="169">
        <v>111.995</v>
      </c>
      <c r="J13" s="169">
        <v>0</v>
      </c>
      <c r="K13" s="169">
        <v>0</v>
      </c>
      <c r="L13" s="169">
        <v>0</v>
      </c>
      <c r="M13" s="169">
        <v>7.1440000000000001</v>
      </c>
      <c r="N13" s="169">
        <v>119.13900000000001</v>
      </c>
      <c r="O13" s="168">
        <v>5</v>
      </c>
      <c r="P13" s="168">
        <v>4</v>
      </c>
      <c r="Q13"/>
      <c r="R13"/>
      <c r="S13"/>
      <c r="T13"/>
    </row>
    <row r="14" spans="1:20" ht="82.5" x14ac:dyDescent="0.3">
      <c r="A14" s="167" t="s">
        <v>859</v>
      </c>
      <c r="B14" s="174" t="s">
        <v>644</v>
      </c>
      <c r="C14" s="166" t="s">
        <v>534</v>
      </c>
      <c r="D14" s="166" t="s">
        <v>468</v>
      </c>
      <c r="E14" s="169">
        <v>132.78736363636364</v>
      </c>
      <c r="F14" s="168">
        <v>2.75</v>
      </c>
      <c r="G14" s="173">
        <v>137.22779166666669</v>
      </c>
      <c r="H14" s="169">
        <v>876.53</v>
      </c>
      <c r="I14" s="169">
        <v>876.53</v>
      </c>
      <c r="J14" s="169">
        <v>0</v>
      </c>
      <c r="K14" s="169">
        <v>255.27699999999999</v>
      </c>
      <c r="L14" s="169">
        <v>313.85399999999998</v>
      </c>
      <c r="M14" s="169">
        <v>15</v>
      </c>
      <c r="N14" s="169">
        <v>1460.6610000000001</v>
      </c>
      <c r="O14" s="168">
        <v>11</v>
      </c>
      <c r="P14" s="168">
        <v>7</v>
      </c>
      <c r="Q14"/>
      <c r="R14"/>
      <c r="S14"/>
      <c r="T14"/>
    </row>
    <row r="15" spans="1:20" ht="49.5" x14ac:dyDescent="0.3">
      <c r="A15" s="167"/>
      <c r="B15" s="174" t="s">
        <v>638</v>
      </c>
      <c r="C15" s="166" t="s">
        <v>534</v>
      </c>
      <c r="D15" s="166" t="s">
        <v>468</v>
      </c>
      <c r="E15" s="169">
        <v>30.083500000000001</v>
      </c>
      <c r="F15" s="168">
        <v>3</v>
      </c>
      <c r="G15" s="173">
        <v>30.083500000000004</v>
      </c>
      <c r="H15" s="169">
        <v>44.427999999999997</v>
      </c>
      <c r="I15" s="169">
        <v>44.427999999999997</v>
      </c>
      <c r="J15" s="169">
        <v>0</v>
      </c>
      <c r="K15" s="169">
        <v>0</v>
      </c>
      <c r="L15" s="169">
        <v>136.07300000000001</v>
      </c>
      <c r="M15" s="169">
        <v>0</v>
      </c>
      <c r="N15" s="169">
        <v>180.501</v>
      </c>
      <c r="O15" s="168">
        <v>6</v>
      </c>
      <c r="P15" s="168">
        <v>4</v>
      </c>
      <c r="Q15"/>
      <c r="R15"/>
      <c r="S15"/>
      <c r="T15"/>
    </row>
    <row r="16" spans="1:20" ht="82.5" x14ac:dyDescent="0.3">
      <c r="A16" s="167"/>
      <c r="B16" s="174" t="s">
        <v>645</v>
      </c>
      <c r="C16" s="166" t="s">
        <v>534</v>
      </c>
      <c r="D16" s="166" t="s">
        <v>468</v>
      </c>
      <c r="E16" s="169">
        <v>249.56274999999999</v>
      </c>
      <c r="F16" s="168">
        <v>4</v>
      </c>
      <c r="G16" s="173">
        <v>238.85699999999997</v>
      </c>
      <c r="H16" s="169">
        <v>1496.6849999999999</v>
      </c>
      <c r="I16" s="169">
        <v>1496.6849999999999</v>
      </c>
      <c r="J16" s="169">
        <v>0</v>
      </c>
      <c r="K16" s="169">
        <v>271.327</v>
      </c>
      <c r="L16" s="169">
        <v>222.49</v>
      </c>
      <c r="M16" s="169">
        <v>6</v>
      </c>
      <c r="N16" s="169">
        <v>1996.502</v>
      </c>
      <c r="O16" s="168">
        <v>8</v>
      </c>
      <c r="P16" s="168">
        <v>6</v>
      </c>
      <c r="Q16"/>
      <c r="R16"/>
      <c r="S16"/>
      <c r="T16"/>
    </row>
    <row r="17" spans="1:20" ht="82.5" x14ac:dyDescent="0.3">
      <c r="A17" s="167"/>
      <c r="B17" s="174" t="s">
        <v>642</v>
      </c>
      <c r="C17" s="166" t="s">
        <v>534</v>
      </c>
      <c r="D17" s="166" t="s">
        <v>468</v>
      </c>
      <c r="E17" s="169">
        <v>106.04069230769231</v>
      </c>
      <c r="F17" s="168">
        <v>3.25</v>
      </c>
      <c r="G17" s="173">
        <v>107.57229166666666</v>
      </c>
      <c r="H17" s="169">
        <v>501.34700000000004</v>
      </c>
      <c r="I17" s="169">
        <v>501.34700000000004</v>
      </c>
      <c r="J17" s="169">
        <v>0</v>
      </c>
      <c r="K17" s="169">
        <v>436.31399999999996</v>
      </c>
      <c r="L17" s="169">
        <v>386.072</v>
      </c>
      <c r="M17" s="169">
        <v>54.795999999999999</v>
      </c>
      <c r="N17" s="169">
        <v>1378.529</v>
      </c>
      <c r="O17" s="168">
        <v>13</v>
      </c>
      <c r="P17" s="168">
        <v>9</v>
      </c>
      <c r="Q17"/>
      <c r="R17"/>
      <c r="S17"/>
      <c r="T17"/>
    </row>
    <row r="18" spans="1:20" ht="99" x14ac:dyDescent="0.3">
      <c r="A18" s="167"/>
      <c r="B18" s="174" t="s">
        <v>643</v>
      </c>
      <c r="C18" s="166" t="s">
        <v>534</v>
      </c>
      <c r="D18" s="166" t="s">
        <v>468</v>
      </c>
      <c r="E18" s="169">
        <v>161.94580000000002</v>
      </c>
      <c r="F18" s="168">
        <v>2.5</v>
      </c>
      <c r="G18" s="173">
        <v>158.79541666666665</v>
      </c>
      <c r="H18" s="169">
        <v>694.89699999999993</v>
      </c>
      <c r="I18" s="169">
        <v>694.89699999999993</v>
      </c>
      <c r="J18" s="169">
        <v>0</v>
      </c>
      <c r="K18" s="169">
        <v>46.396999999999998</v>
      </c>
      <c r="L18" s="169">
        <v>68.435000000000002</v>
      </c>
      <c r="M18" s="169">
        <v>0</v>
      </c>
      <c r="N18" s="169">
        <v>809.72900000000004</v>
      </c>
      <c r="O18" s="168">
        <v>5</v>
      </c>
      <c r="P18" s="168">
        <v>3</v>
      </c>
      <c r="Q18"/>
      <c r="R18"/>
      <c r="S18"/>
      <c r="T18"/>
    </row>
    <row r="19" spans="1:20" ht="66" x14ac:dyDescent="0.3">
      <c r="A19" s="167"/>
      <c r="B19" s="174" t="s">
        <v>647</v>
      </c>
      <c r="C19" s="166" t="s">
        <v>534</v>
      </c>
      <c r="D19" s="166" t="s">
        <v>468</v>
      </c>
      <c r="E19" s="169">
        <v>110.63033333333334</v>
      </c>
      <c r="F19" s="168">
        <v>3</v>
      </c>
      <c r="G19" s="173">
        <v>110.63033333333334</v>
      </c>
      <c r="H19" s="169">
        <v>146.65700000000001</v>
      </c>
      <c r="I19" s="169">
        <v>146.65700000000001</v>
      </c>
      <c r="J19" s="169">
        <v>0</v>
      </c>
      <c r="K19" s="169">
        <v>80.763000000000005</v>
      </c>
      <c r="L19" s="169">
        <v>99.840999999999994</v>
      </c>
      <c r="M19" s="169">
        <v>4.63</v>
      </c>
      <c r="N19" s="169">
        <v>331.89100000000002</v>
      </c>
      <c r="O19" s="168">
        <v>3</v>
      </c>
      <c r="P19" s="168">
        <v>2</v>
      </c>
      <c r="Q19"/>
      <c r="R19"/>
      <c r="S19"/>
      <c r="T19"/>
    </row>
    <row r="20" spans="1:20" ht="82.5" x14ac:dyDescent="0.3">
      <c r="A20" s="167"/>
      <c r="B20" s="174" t="s">
        <v>640</v>
      </c>
      <c r="C20" s="166" t="s">
        <v>534</v>
      </c>
      <c r="D20" s="166" t="s">
        <v>468</v>
      </c>
      <c r="E20" s="169">
        <v>44.330000000000005</v>
      </c>
      <c r="F20" s="168">
        <v>3</v>
      </c>
      <c r="G20" s="173">
        <v>44.330000000000005</v>
      </c>
      <c r="H20" s="169">
        <v>44.427999999999997</v>
      </c>
      <c r="I20" s="169">
        <v>44.427999999999997</v>
      </c>
      <c r="J20" s="169">
        <v>0</v>
      </c>
      <c r="K20" s="169">
        <v>0</v>
      </c>
      <c r="L20" s="169">
        <v>88.561999999999998</v>
      </c>
      <c r="M20" s="169">
        <v>0</v>
      </c>
      <c r="N20" s="169">
        <v>132.99</v>
      </c>
      <c r="O20" s="168">
        <v>3</v>
      </c>
      <c r="P20" s="168">
        <v>2</v>
      </c>
      <c r="Q20"/>
      <c r="R20"/>
      <c r="S20"/>
      <c r="T20"/>
    </row>
    <row r="21" spans="1:20" ht="66" x14ac:dyDescent="0.3">
      <c r="A21" s="167"/>
      <c r="B21" s="174" t="s">
        <v>646</v>
      </c>
      <c r="C21" s="166" t="s">
        <v>534</v>
      </c>
      <c r="D21" s="166" t="s">
        <v>468</v>
      </c>
      <c r="E21" s="169">
        <v>54.288666666666664</v>
      </c>
      <c r="F21" s="168">
        <v>3</v>
      </c>
      <c r="G21" s="173">
        <v>54.288666666666664</v>
      </c>
      <c r="H21" s="169">
        <v>100.6</v>
      </c>
      <c r="I21" s="169">
        <v>100.6</v>
      </c>
      <c r="J21" s="169">
        <v>0</v>
      </c>
      <c r="K21" s="169">
        <v>29.739000000000001</v>
      </c>
      <c r="L21" s="169">
        <v>32.527000000000001</v>
      </c>
      <c r="M21" s="169">
        <v>0</v>
      </c>
      <c r="N21" s="169">
        <v>162.86599999999999</v>
      </c>
      <c r="O21" s="168">
        <v>3</v>
      </c>
      <c r="P21" s="168">
        <v>2</v>
      </c>
      <c r="Q21"/>
      <c r="R21"/>
      <c r="S21"/>
      <c r="T21"/>
    </row>
    <row r="22" spans="1:20" ht="66" x14ac:dyDescent="0.3">
      <c r="A22" s="167"/>
      <c r="B22" s="174" t="s">
        <v>641</v>
      </c>
      <c r="C22" s="166" t="s">
        <v>534</v>
      </c>
      <c r="D22" s="166" t="s">
        <v>468</v>
      </c>
      <c r="E22" s="169">
        <v>44.330000000000005</v>
      </c>
      <c r="F22" s="168">
        <v>3</v>
      </c>
      <c r="G22" s="173">
        <v>44.330000000000005</v>
      </c>
      <c r="H22" s="169">
        <v>44.427999999999997</v>
      </c>
      <c r="I22" s="169">
        <v>44.427999999999997</v>
      </c>
      <c r="J22" s="169">
        <v>0</v>
      </c>
      <c r="K22" s="169">
        <v>0</v>
      </c>
      <c r="L22" s="169">
        <v>88.561999999999998</v>
      </c>
      <c r="M22" s="169">
        <v>0</v>
      </c>
      <c r="N22" s="169">
        <v>132.99</v>
      </c>
      <c r="O22" s="168">
        <v>3</v>
      </c>
      <c r="P22" s="168">
        <v>2</v>
      </c>
      <c r="Q22"/>
      <c r="R22"/>
      <c r="S22"/>
      <c r="T22"/>
    </row>
    <row r="23" spans="1:20" ht="66" x14ac:dyDescent="0.3">
      <c r="A23" s="167"/>
      <c r="B23" s="174" t="s">
        <v>639</v>
      </c>
      <c r="C23" s="166" t="s">
        <v>534</v>
      </c>
      <c r="D23" s="166" t="s">
        <v>468</v>
      </c>
      <c r="E23" s="169">
        <v>44.330000000000005</v>
      </c>
      <c r="F23" s="168">
        <v>3</v>
      </c>
      <c r="G23" s="173">
        <v>44.330000000000005</v>
      </c>
      <c r="H23" s="169">
        <v>44.427999999999997</v>
      </c>
      <c r="I23" s="169">
        <v>44.427999999999997</v>
      </c>
      <c r="J23" s="169">
        <v>0</v>
      </c>
      <c r="K23" s="169">
        <v>0</v>
      </c>
      <c r="L23" s="169">
        <v>88.561999999999998</v>
      </c>
      <c r="M23" s="169">
        <v>0</v>
      </c>
      <c r="N23" s="169">
        <v>132.99</v>
      </c>
      <c r="O23" s="168">
        <v>3</v>
      </c>
      <c r="P23" s="168">
        <v>2</v>
      </c>
      <c r="Q23"/>
      <c r="R23"/>
      <c r="S23"/>
      <c r="T23"/>
    </row>
    <row r="24" spans="1:20" ht="33" x14ac:dyDescent="0.3">
      <c r="A24" s="167" t="s">
        <v>860</v>
      </c>
      <c r="B24" s="174" t="s">
        <v>648</v>
      </c>
      <c r="C24" s="166" t="s">
        <v>534</v>
      </c>
      <c r="D24" s="166" t="s">
        <v>468</v>
      </c>
      <c r="E24" s="169">
        <v>115.67391666666667</v>
      </c>
      <c r="F24" s="168">
        <v>4</v>
      </c>
      <c r="G24" s="173">
        <v>132.87986111111113</v>
      </c>
      <c r="H24" s="169">
        <v>741.60799999999995</v>
      </c>
      <c r="I24" s="169">
        <v>741.60799999999995</v>
      </c>
      <c r="J24" s="169">
        <v>0</v>
      </c>
      <c r="K24" s="169">
        <v>286.04899999999998</v>
      </c>
      <c r="L24" s="169">
        <v>360.42999999999995</v>
      </c>
      <c r="M24" s="169">
        <v>0</v>
      </c>
      <c r="N24" s="169">
        <v>1388.087</v>
      </c>
      <c r="O24" s="168">
        <v>12</v>
      </c>
      <c r="P24" s="168">
        <v>9</v>
      </c>
      <c r="Q24"/>
      <c r="R24"/>
      <c r="S24"/>
      <c r="T24"/>
    </row>
    <row r="25" spans="1:20" ht="82.5" x14ac:dyDescent="0.3">
      <c r="A25" s="167"/>
      <c r="B25" s="174" t="s">
        <v>649</v>
      </c>
      <c r="C25" s="166" t="s">
        <v>534</v>
      </c>
      <c r="D25" s="166" t="s">
        <v>468</v>
      </c>
      <c r="E25" s="169">
        <v>175.86800000000002</v>
      </c>
      <c r="F25" s="168">
        <v>3</v>
      </c>
      <c r="G25" s="173">
        <v>175.86800000000002</v>
      </c>
      <c r="H25" s="169">
        <v>372.29199999999997</v>
      </c>
      <c r="I25" s="169">
        <v>372.29199999999997</v>
      </c>
      <c r="J25" s="169">
        <v>0</v>
      </c>
      <c r="K25" s="169">
        <v>85.769000000000005</v>
      </c>
      <c r="L25" s="169">
        <v>69.543000000000006</v>
      </c>
      <c r="M25" s="169">
        <v>0</v>
      </c>
      <c r="N25" s="169">
        <v>527.60400000000004</v>
      </c>
      <c r="O25" s="168">
        <v>3</v>
      </c>
      <c r="P25" s="168">
        <v>2</v>
      </c>
      <c r="Q25"/>
      <c r="R25"/>
      <c r="S25"/>
      <c r="T25"/>
    </row>
    <row r="26" spans="1:20" ht="66" x14ac:dyDescent="0.3">
      <c r="A26" s="167"/>
      <c r="B26" s="174" t="s">
        <v>650</v>
      </c>
      <c r="C26" s="166" t="s">
        <v>534</v>
      </c>
      <c r="D26" s="166" t="s">
        <v>468</v>
      </c>
      <c r="E26" s="169">
        <v>28.833333333333332</v>
      </c>
      <c r="F26" s="168">
        <v>3</v>
      </c>
      <c r="G26" s="173">
        <v>28.833333333333332</v>
      </c>
      <c r="H26" s="169">
        <v>0</v>
      </c>
      <c r="I26" s="169">
        <v>0</v>
      </c>
      <c r="J26" s="169">
        <v>0</v>
      </c>
      <c r="K26" s="169">
        <v>0</v>
      </c>
      <c r="L26" s="169">
        <v>86.5</v>
      </c>
      <c r="M26" s="169">
        <v>0</v>
      </c>
      <c r="N26" s="169">
        <v>86.5</v>
      </c>
      <c r="O26" s="168">
        <v>3</v>
      </c>
      <c r="P26" s="168">
        <v>2</v>
      </c>
      <c r="Q26"/>
      <c r="R26"/>
      <c r="S26"/>
      <c r="T26"/>
    </row>
    <row r="27" spans="1:20" ht="66" x14ac:dyDescent="0.3">
      <c r="A27" s="167" t="s">
        <v>861</v>
      </c>
      <c r="B27" s="174" t="s">
        <v>652</v>
      </c>
      <c r="C27" s="166" t="s">
        <v>534</v>
      </c>
      <c r="D27" s="166" t="s">
        <v>468</v>
      </c>
      <c r="E27" s="169">
        <v>67.689400000000006</v>
      </c>
      <c r="F27" s="168">
        <v>5</v>
      </c>
      <c r="G27" s="173">
        <v>67.689400000000006</v>
      </c>
      <c r="H27" s="169">
        <v>220</v>
      </c>
      <c r="I27" s="169">
        <v>220</v>
      </c>
      <c r="J27" s="169">
        <v>0</v>
      </c>
      <c r="K27" s="169">
        <v>0</v>
      </c>
      <c r="L27" s="169">
        <v>108.447</v>
      </c>
      <c r="M27" s="169">
        <v>10</v>
      </c>
      <c r="N27" s="169">
        <v>338.447</v>
      </c>
      <c r="O27" s="168">
        <v>5</v>
      </c>
      <c r="P27" s="168">
        <v>4</v>
      </c>
      <c r="Q27"/>
      <c r="R27"/>
      <c r="S27"/>
      <c r="T27"/>
    </row>
    <row r="28" spans="1:20" ht="82.5" x14ac:dyDescent="0.3">
      <c r="A28" s="167"/>
      <c r="B28" s="174" t="s">
        <v>656</v>
      </c>
      <c r="C28" s="166" t="s">
        <v>534</v>
      </c>
      <c r="D28" s="166" t="s">
        <v>468</v>
      </c>
      <c r="E28" s="169">
        <v>177.51075</v>
      </c>
      <c r="F28" s="168">
        <v>4</v>
      </c>
      <c r="G28" s="173">
        <v>177.51075</v>
      </c>
      <c r="H28" s="169">
        <v>413.31</v>
      </c>
      <c r="I28" s="169">
        <v>413.31</v>
      </c>
      <c r="J28" s="169">
        <v>0</v>
      </c>
      <c r="K28" s="169">
        <v>102.747</v>
      </c>
      <c r="L28" s="169">
        <v>188.98599999999999</v>
      </c>
      <c r="M28" s="169">
        <v>5</v>
      </c>
      <c r="N28" s="169">
        <v>710.04300000000001</v>
      </c>
      <c r="O28" s="168">
        <v>4</v>
      </c>
      <c r="P28" s="168">
        <v>3</v>
      </c>
      <c r="Q28"/>
      <c r="R28"/>
      <c r="S28"/>
      <c r="T28"/>
    </row>
    <row r="29" spans="1:20" ht="33" x14ac:dyDescent="0.3">
      <c r="A29" s="167"/>
      <c r="B29" s="174" t="s">
        <v>651</v>
      </c>
      <c r="C29" s="166" t="s">
        <v>534</v>
      </c>
      <c r="D29" s="166" t="s">
        <v>468</v>
      </c>
      <c r="E29" s="169">
        <v>76.093714285714285</v>
      </c>
      <c r="F29" s="168">
        <v>4.666666666666667</v>
      </c>
      <c r="G29" s="173">
        <v>81.384583333333339</v>
      </c>
      <c r="H29" s="169">
        <v>478.61200000000002</v>
      </c>
      <c r="I29" s="169">
        <v>478.61200000000002</v>
      </c>
      <c r="J29" s="169">
        <v>0</v>
      </c>
      <c r="K29" s="169">
        <v>271.07099999999997</v>
      </c>
      <c r="L29" s="169">
        <v>295.62900000000002</v>
      </c>
      <c r="M29" s="169">
        <v>20</v>
      </c>
      <c r="N29" s="169">
        <v>1065.3119999999999</v>
      </c>
      <c r="O29" s="168">
        <v>14</v>
      </c>
      <c r="P29" s="168">
        <v>11</v>
      </c>
      <c r="Q29"/>
      <c r="R29"/>
      <c r="S29"/>
      <c r="T29"/>
    </row>
    <row r="30" spans="1:20" ht="49.5" x14ac:dyDescent="0.3">
      <c r="A30" s="167"/>
      <c r="B30" s="174" t="s">
        <v>653</v>
      </c>
      <c r="C30" s="166" t="s">
        <v>534</v>
      </c>
      <c r="D30" s="166" t="s">
        <v>468</v>
      </c>
      <c r="E30" s="169">
        <v>114.1914</v>
      </c>
      <c r="F30" s="168">
        <v>5</v>
      </c>
      <c r="G30" s="173">
        <v>114.1914</v>
      </c>
      <c r="H30" s="169">
        <v>258.77300000000002</v>
      </c>
      <c r="I30" s="169">
        <v>258.77300000000002</v>
      </c>
      <c r="J30" s="169">
        <v>0</v>
      </c>
      <c r="K30" s="169">
        <v>132.40600000000001</v>
      </c>
      <c r="L30" s="169">
        <v>179.77799999999999</v>
      </c>
      <c r="M30" s="169">
        <v>0</v>
      </c>
      <c r="N30" s="169">
        <v>570.95699999999999</v>
      </c>
      <c r="O30" s="168">
        <v>5</v>
      </c>
      <c r="P30" s="168">
        <v>4</v>
      </c>
      <c r="Q30"/>
      <c r="R30"/>
      <c r="S30"/>
      <c r="T30"/>
    </row>
    <row r="31" spans="1:20" ht="99" x14ac:dyDescent="0.3">
      <c r="A31" s="167"/>
      <c r="B31" s="174" t="s">
        <v>655</v>
      </c>
      <c r="C31" s="166" t="s">
        <v>534</v>
      </c>
      <c r="D31" s="166" t="s">
        <v>468</v>
      </c>
      <c r="E31" s="169">
        <v>85.646471428571445</v>
      </c>
      <c r="F31" s="168">
        <v>7</v>
      </c>
      <c r="G31" s="173">
        <v>85.646471428571445</v>
      </c>
      <c r="H31" s="169">
        <v>270.72500000000002</v>
      </c>
      <c r="I31" s="169">
        <v>270.72500000000002</v>
      </c>
      <c r="J31" s="169">
        <v>0</v>
      </c>
      <c r="K31" s="169">
        <v>277.90600000000001</v>
      </c>
      <c r="L31" s="169">
        <v>40.894300000000001</v>
      </c>
      <c r="M31" s="169">
        <v>10</v>
      </c>
      <c r="N31" s="169">
        <v>599.52530000000013</v>
      </c>
      <c r="O31" s="168">
        <v>7</v>
      </c>
      <c r="P31" s="168">
        <v>6</v>
      </c>
      <c r="Q31"/>
      <c r="R31"/>
      <c r="S31"/>
      <c r="T31"/>
    </row>
    <row r="32" spans="1:20" ht="99" x14ac:dyDescent="0.3">
      <c r="A32" s="167"/>
      <c r="B32" s="174" t="s">
        <v>654</v>
      </c>
      <c r="C32" s="166" t="s">
        <v>534</v>
      </c>
      <c r="D32" s="166" t="s">
        <v>468</v>
      </c>
      <c r="E32" s="169">
        <v>80.587307142857156</v>
      </c>
      <c r="F32" s="168">
        <v>7</v>
      </c>
      <c r="G32" s="173">
        <v>80.587307142857156</v>
      </c>
      <c r="H32" s="169">
        <v>140.684</v>
      </c>
      <c r="I32" s="169">
        <v>140.684</v>
      </c>
      <c r="J32" s="169">
        <v>0</v>
      </c>
      <c r="K32" s="169">
        <v>610.15100000000007</v>
      </c>
      <c r="L32" s="169">
        <v>367.38729999999998</v>
      </c>
      <c r="M32" s="169">
        <v>10</v>
      </c>
      <c r="N32" s="169">
        <v>1128.2223000000001</v>
      </c>
      <c r="O32" s="168">
        <v>14</v>
      </c>
      <c r="P32" s="168">
        <v>12</v>
      </c>
      <c r="Q32"/>
      <c r="R32"/>
      <c r="S32"/>
      <c r="T32"/>
    </row>
    <row r="33" spans="1:20" ht="99" x14ac:dyDescent="0.3">
      <c r="A33" s="167" t="s">
        <v>862</v>
      </c>
      <c r="B33" s="174" t="s">
        <v>661</v>
      </c>
      <c r="C33" s="166" t="s">
        <v>534</v>
      </c>
      <c r="D33" s="166" t="s">
        <v>468</v>
      </c>
      <c r="E33" s="169">
        <v>98.075999999999993</v>
      </c>
      <c r="F33" s="168">
        <v>4</v>
      </c>
      <c r="G33" s="173">
        <v>98.075999999999993</v>
      </c>
      <c r="H33" s="169">
        <v>166.18199999999999</v>
      </c>
      <c r="I33" s="169">
        <v>166.18199999999999</v>
      </c>
      <c r="J33" s="169">
        <v>0</v>
      </c>
      <c r="K33" s="169">
        <v>93.2</v>
      </c>
      <c r="L33" s="169">
        <v>132.922</v>
      </c>
      <c r="M33" s="169">
        <v>0</v>
      </c>
      <c r="N33" s="169">
        <v>392.30399999999997</v>
      </c>
      <c r="O33" s="168">
        <v>4</v>
      </c>
      <c r="P33" s="168">
        <v>3</v>
      </c>
      <c r="Q33"/>
      <c r="R33"/>
      <c r="S33"/>
      <c r="T33"/>
    </row>
    <row r="34" spans="1:20" ht="66" x14ac:dyDescent="0.3">
      <c r="A34" s="167"/>
      <c r="B34" s="174" t="s">
        <v>667</v>
      </c>
      <c r="C34" s="166" t="s">
        <v>534</v>
      </c>
      <c r="D34" s="166" t="s">
        <v>468</v>
      </c>
      <c r="E34" s="169">
        <v>163.18425000000002</v>
      </c>
      <c r="F34" s="168">
        <v>4</v>
      </c>
      <c r="G34" s="173">
        <v>163.18425000000002</v>
      </c>
      <c r="H34" s="169">
        <v>312.33800000000002</v>
      </c>
      <c r="I34" s="169">
        <v>312.33800000000002</v>
      </c>
      <c r="J34" s="169">
        <v>0</v>
      </c>
      <c r="K34" s="169">
        <v>165.28800000000001</v>
      </c>
      <c r="L34" s="169">
        <v>173.43899999999999</v>
      </c>
      <c r="M34" s="169">
        <v>1.6719999999999999</v>
      </c>
      <c r="N34" s="169">
        <v>652.73700000000008</v>
      </c>
      <c r="O34" s="168">
        <v>4</v>
      </c>
      <c r="P34" s="168">
        <v>3</v>
      </c>
      <c r="Q34"/>
      <c r="R34"/>
      <c r="S34"/>
      <c r="T34"/>
    </row>
    <row r="35" spans="1:20" ht="49.5" x14ac:dyDescent="0.3">
      <c r="A35" s="167"/>
      <c r="B35" s="174" t="s">
        <v>672</v>
      </c>
      <c r="C35" s="166" t="s">
        <v>534</v>
      </c>
      <c r="D35" s="166" t="s">
        <v>468</v>
      </c>
      <c r="E35" s="169">
        <v>53.777999999999999</v>
      </c>
      <c r="F35" s="168">
        <v>3</v>
      </c>
      <c r="G35" s="173">
        <v>53.777999999999999</v>
      </c>
      <c r="H35" s="169">
        <v>0</v>
      </c>
      <c r="I35" s="169">
        <v>0</v>
      </c>
      <c r="J35" s="169">
        <v>0</v>
      </c>
      <c r="K35" s="169">
        <v>0</v>
      </c>
      <c r="L35" s="169">
        <v>161.334</v>
      </c>
      <c r="M35" s="169">
        <v>0</v>
      </c>
      <c r="N35" s="169">
        <v>161.334</v>
      </c>
      <c r="O35" s="168">
        <v>3</v>
      </c>
      <c r="P35" s="168">
        <v>2</v>
      </c>
      <c r="Q35"/>
      <c r="R35"/>
      <c r="S35"/>
      <c r="T35"/>
    </row>
    <row r="36" spans="1:20" ht="66" x14ac:dyDescent="0.3">
      <c r="A36" s="167"/>
      <c r="B36" s="174" t="s">
        <v>665</v>
      </c>
      <c r="C36" s="166" t="s">
        <v>534</v>
      </c>
      <c r="D36" s="166" t="s">
        <v>468</v>
      </c>
      <c r="E36" s="169">
        <v>244.40039999999999</v>
      </c>
      <c r="F36" s="168">
        <v>5</v>
      </c>
      <c r="G36" s="173">
        <v>244.40039999999999</v>
      </c>
      <c r="H36" s="169">
        <v>879.33500000000004</v>
      </c>
      <c r="I36" s="169">
        <v>879.33500000000004</v>
      </c>
      <c r="J36" s="169">
        <v>0</v>
      </c>
      <c r="K36" s="169">
        <v>183.952</v>
      </c>
      <c r="L36" s="169">
        <v>152.715</v>
      </c>
      <c r="M36" s="169">
        <v>6</v>
      </c>
      <c r="N36" s="169">
        <v>1222.002</v>
      </c>
      <c r="O36" s="168">
        <v>5</v>
      </c>
      <c r="P36" s="168">
        <v>4</v>
      </c>
      <c r="Q36"/>
      <c r="R36"/>
      <c r="S36"/>
      <c r="T36"/>
    </row>
    <row r="37" spans="1:20" ht="66" x14ac:dyDescent="0.3">
      <c r="A37" s="167"/>
      <c r="B37" s="174" t="s">
        <v>659</v>
      </c>
      <c r="C37" s="166" t="s">
        <v>534</v>
      </c>
      <c r="D37" s="166" t="s">
        <v>468</v>
      </c>
      <c r="E37" s="169">
        <v>216.26333333333332</v>
      </c>
      <c r="F37" s="168">
        <v>3</v>
      </c>
      <c r="G37" s="173">
        <v>216.26333333333332</v>
      </c>
      <c r="H37" s="169">
        <v>372.29199999999997</v>
      </c>
      <c r="I37" s="169">
        <v>372.29199999999997</v>
      </c>
      <c r="J37" s="169">
        <v>0</v>
      </c>
      <c r="K37" s="169">
        <v>137.30799999999999</v>
      </c>
      <c r="L37" s="169">
        <v>139.19</v>
      </c>
      <c r="M37" s="169">
        <v>0</v>
      </c>
      <c r="N37" s="169">
        <v>648.79</v>
      </c>
      <c r="O37" s="168">
        <v>3</v>
      </c>
      <c r="P37" s="168">
        <v>2</v>
      </c>
      <c r="Q37"/>
      <c r="R37"/>
      <c r="S37"/>
      <c r="T37"/>
    </row>
    <row r="38" spans="1:20" ht="82.5" x14ac:dyDescent="0.3">
      <c r="A38" s="167"/>
      <c r="B38" s="174" t="s">
        <v>662</v>
      </c>
      <c r="C38" s="166" t="s">
        <v>534</v>
      </c>
      <c r="D38" s="166" t="s">
        <v>468</v>
      </c>
      <c r="E38" s="169">
        <v>88.927416666666659</v>
      </c>
      <c r="F38" s="168">
        <v>4</v>
      </c>
      <c r="G38" s="173">
        <v>93.572994444444433</v>
      </c>
      <c r="H38" s="169">
        <v>391.21199999999999</v>
      </c>
      <c r="I38" s="169">
        <v>391.21199999999999</v>
      </c>
      <c r="J38" s="169">
        <v>0</v>
      </c>
      <c r="K38" s="169">
        <v>338.76400000000001</v>
      </c>
      <c r="L38" s="169">
        <v>321.73699999999997</v>
      </c>
      <c r="M38" s="169">
        <v>15.416</v>
      </c>
      <c r="N38" s="169">
        <v>1067.1289999999999</v>
      </c>
      <c r="O38" s="168">
        <v>12</v>
      </c>
      <c r="P38" s="168">
        <v>9</v>
      </c>
      <c r="Q38"/>
      <c r="R38"/>
      <c r="S38"/>
      <c r="T38"/>
    </row>
    <row r="39" spans="1:20" ht="99" x14ac:dyDescent="0.3">
      <c r="A39" s="167"/>
      <c r="B39" s="174" t="s">
        <v>663</v>
      </c>
      <c r="C39" s="166" t="s">
        <v>534</v>
      </c>
      <c r="D39" s="166" t="s">
        <v>468</v>
      </c>
      <c r="E39" s="169">
        <v>97.849250000000012</v>
      </c>
      <c r="F39" s="168">
        <v>4</v>
      </c>
      <c r="G39" s="173">
        <v>97.849250000000012</v>
      </c>
      <c r="H39" s="169">
        <v>165.27500000000001</v>
      </c>
      <c r="I39" s="169">
        <v>165.27500000000001</v>
      </c>
      <c r="J39" s="169">
        <v>0</v>
      </c>
      <c r="K39" s="169">
        <v>93.2</v>
      </c>
      <c r="L39" s="169">
        <v>132.922</v>
      </c>
      <c r="M39" s="169">
        <v>0</v>
      </c>
      <c r="N39" s="169">
        <v>391.39700000000005</v>
      </c>
      <c r="O39" s="168">
        <v>4</v>
      </c>
      <c r="P39" s="168">
        <v>3</v>
      </c>
      <c r="Q39"/>
      <c r="R39"/>
      <c r="S39"/>
      <c r="T39"/>
    </row>
    <row r="40" spans="1:20" ht="99" x14ac:dyDescent="0.3">
      <c r="A40" s="167"/>
      <c r="B40" s="174" t="s">
        <v>660</v>
      </c>
      <c r="C40" s="166" t="s">
        <v>534</v>
      </c>
      <c r="D40" s="166" t="s">
        <v>468</v>
      </c>
      <c r="E40" s="169">
        <v>143.60533333333331</v>
      </c>
      <c r="F40" s="168">
        <v>4.5</v>
      </c>
      <c r="G40" s="173">
        <v>131.00594999999998</v>
      </c>
      <c r="H40" s="169">
        <v>949.78100000000006</v>
      </c>
      <c r="I40" s="169">
        <v>949.78100000000006</v>
      </c>
      <c r="J40" s="169">
        <v>0</v>
      </c>
      <c r="K40" s="169">
        <v>183.952</v>
      </c>
      <c r="L40" s="169">
        <v>152.715</v>
      </c>
      <c r="M40" s="169">
        <v>6</v>
      </c>
      <c r="N40" s="169">
        <v>1292.4479999999999</v>
      </c>
      <c r="O40" s="168">
        <v>9</v>
      </c>
      <c r="P40" s="168">
        <v>7</v>
      </c>
      <c r="Q40"/>
      <c r="R40"/>
      <c r="S40"/>
      <c r="T40"/>
    </row>
    <row r="41" spans="1:20" ht="49.5" x14ac:dyDescent="0.3">
      <c r="A41" s="167"/>
      <c r="B41" s="174" t="s">
        <v>671</v>
      </c>
      <c r="C41" s="166" t="s">
        <v>534</v>
      </c>
      <c r="D41" s="166" t="s">
        <v>468</v>
      </c>
      <c r="E41" s="169">
        <v>87.558000000000007</v>
      </c>
      <c r="F41" s="168">
        <v>5</v>
      </c>
      <c r="G41" s="173">
        <v>87.558000000000007</v>
      </c>
      <c r="H41" s="169">
        <v>121.16800000000001</v>
      </c>
      <c r="I41" s="169">
        <v>121.16800000000001</v>
      </c>
      <c r="J41" s="169">
        <v>0</v>
      </c>
      <c r="K41" s="169">
        <v>150.38399999999999</v>
      </c>
      <c r="L41" s="169">
        <v>166.238</v>
      </c>
      <c r="M41" s="169">
        <v>0</v>
      </c>
      <c r="N41" s="169">
        <v>437.79</v>
      </c>
      <c r="O41" s="168">
        <v>5</v>
      </c>
      <c r="P41" s="168">
        <v>4</v>
      </c>
      <c r="Q41"/>
      <c r="R41"/>
      <c r="S41"/>
      <c r="T41"/>
    </row>
    <row r="42" spans="1:20" ht="82.5" x14ac:dyDescent="0.3">
      <c r="A42" s="167"/>
      <c r="B42" s="174" t="s">
        <v>666</v>
      </c>
      <c r="C42" s="166" t="s">
        <v>534</v>
      </c>
      <c r="D42" s="166" t="s">
        <v>468</v>
      </c>
      <c r="E42" s="169">
        <v>169.97875000000002</v>
      </c>
      <c r="F42" s="168">
        <v>4</v>
      </c>
      <c r="G42" s="173">
        <v>169.97875000000002</v>
      </c>
      <c r="H42" s="169">
        <v>312.33800000000002</v>
      </c>
      <c r="I42" s="169">
        <v>312.33800000000002</v>
      </c>
      <c r="J42" s="169">
        <v>0</v>
      </c>
      <c r="K42" s="169">
        <v>165.28800000000001</v>
      </c>
      <c r="L42" s="169">
        <v>173.43899999999999</v>
      </c>
      <c r="M42" s="169">
        <v>28.85</v>
      </c>
      <c r="N42" s="169">
        <v>679.91500000000008</v>
      </c>
      <c r="O42" s="168">
        <v>4</v>
      </c>
      <c r="P42" s="168">
        <v>3</v>
      </c>
      <c r="Q42"/>
      <c r="R42"/>
      <c r="S42"/>
      <c r="T42"/>
    </row>
    <row r="43" spans="1:20" ht="66" x14ac:dyDescent="0.3">
      <c r="A43" s="167"/>
      <c r="B43" s="174" t="s">
        <v>673</v>
      </c>
      <c r="C43" s="166" t="s">
        <v>534</v>
      </c>
      <c r="D43" s="166" t="s">
        <v>468</v>
      </c>
      <c r="E43" s="169">
        <v>53.777999999999999</v>
      </c>
      <c r="F43" s="168">
        <v>3</v>
      </c>
      <c r="G43" s="173">
        <v>53.777999999999999</v>
      </c>
      <c r="H43" s="169">
        <v>0</v>
      </c>
      <c r="I43" s="169">
        <v>0</v>
      </c>
      <c r="J43" s="169">
        <v>0</v>
      </c>
      <c r="K43" s="169">
        <v>0</v>
      </c>
      <c r="L43" s="169">
        <v>161.334</v>
      </c>
      <c r="M43" s="169">
        <v>0</v>
      </c>
      <c r="N43" s="169">
        <v>161.334</v>
      </c>
      <c r="O43" s="168">
        <v>3</v>
      </c>
      <c r="P43" s="168">
        <v>2</v>
      </c>
      <c r="Q43"/>
      <c r="R43"/>
      <c r="S43"/>
      <c r="T43"/>
    </row>
    <row r="44" spans="1:20" ht="66" x14ac:dyDescent="0.3">
      <c r="A44" s="167"/>
      <c r="B44" s="174" t="s">
        <v>664</v>
      </c>
      <c r="C44" s="166" t="s">
        <v>534</v>
      </c>
      <c r="D44" s="166" t="s">
        <v>468</v>
      </c>
      <c r="E44" s="169">
        <v>56.273400000000002</v>
      </c>
      <c r="F44" s="168">
        <v>5</v>
      </c>
      <c r="G44" s="173">
        <v>56.273400000000002</v>
      </c>
      <c r="H44" s="169">
        <v>87.703000000000003</v>
      </c>
      <c r="I44" s="169">
        <v>87.703000000000003</v>
      </c>
      <c r="J44" s="169">
        <v>0</v>
      </c>
      <c r="K44" s="169">
        <v>104.792</v>
      </c>
      <c r="L44" s="169">
        <v>88.872</v>
      </c>
      <c r="M44" s="169">
        <v>0</v>
      </c>
      <c r="N44" s="169">
        <v>281.36700000000002</v>
      </c>
      <c r="O44" s="168">
        <v>5</v>
      </c>
      <c r="P44" s="168">
        <v>4</v>
      </c>
      <c r="Q44"/>
      <c r="R44"/>
      <c r="S44"/>
      <c r="T44"/>
    </row>
    <row r="45" spans="1:20" ht="66" x14ac:dyDescent="0.3">
      <c r="A45" s="167"/>
      <c r="B45" s="174" t="s">
        <v>668</v>
      </c>
      <c r="C45" s="166" t="s">
        <v>534</v>
      </c>
      <c r="D45" s="166" t="s">
        <v>468</v>
      </c>
      <c r="E45" s="169">
        <v>164.85775000000001</v>
      </c>
      <c r="F45" s="168">
        <v>4</v>
      </c>
      <c r="G45" s="173">
        <v>164.85775000000001</v>
      </c>
      <c r="H45" s="169">
        <v>312.33800000000002</v>
      </c>
      <c r="I45" s="169">
        <v>312.33800000000002</v>
      </c>
      <c r="J45" s="169">
        <v>0</v>
      </c>
      <c r="K45" s="169">
        <v>165.28800000000001</v>
      </c>
      <c r="L45" s="169">
        <v>173.43899999999999</v>
      </c>
      <c r="M45" s="169">
        <v>8.3659999999999997</v>
      </c>
      <c r="N45" s="169">
        <v>659.43100000000004</v>
      </c>
      <c r="O45" s="168">
        <v>4</v>
      </c>
      <c r="P45" s="168">
        <v>3</v>
      </c>
      <c r="Q45"/>
      <c r="R45"/>
      <c r="S45"/>
      <c r="T45"/>
    </row>
    <row r="46" spans="1:20" ht="49.5" x14ac:dyDescent="0.3">
      <c r="A46" s="167"/>
      <c r="B46" s="174" t="s">
        <v>669</v>
      </c>
      <c r="C46" s="166" t="s">
        <v>534</v>
      </c>
      <c r="D46" s="166" t="s">
        <v>468</v>
      </c>
      <c r="E46" s="169">
        <v>164.03100000000001</v>
      </c>
      <c r="F46" s="168">
        <v>4</v>
      </c>
      <c r="G46" s="173">
        <v>164.03100000000001</v>
      </c>
      <c r="H46" s="169">
        <v>312.33800000000002</v>
      </c>
      <c r="I46" s="169">
        <v>312.33800000000002</v>
      </c>
      <c r="J46" s="169">
        <v>0</v>
      </c>
      <c r="K46" s="169">
        <v>165.28800000000001</v>
      </c>
      <c r="L46" s="169">
        <v>173.43899999999999</v>
      </c>
      <c r="M46" s="169">
        <v>5.0590000000000002</v>
      </c>
      <c r="N46" s="169">
        <v>656.12400000000002</v>
      </c>
      <c r="O46" s="168">
        <v>4</v>
      </c>
      <c r="P46" s="168">
        <v>3</v>
      </c>
      <c r="Q46"/>
      <c r="R46"/>
      <c r="S46"/>
      <c r="T46"/>
    </row>
    <row r="47" spans="1:20" ht="82.5" x14ac:dyDescent="0.3">
      <c r="A47" s="167"/>
      <c r="B47" s="174" t="s">
        <v>670</v>
      </c>
      <c r="C47" s="166" t="s">
        <v>534</v>
      </c>
      <c r="D47" s="166" t="s">
        <v>468</v>
      </c>
      <c r="E47" s="169">
        <v>88.589600000000004</v>
      </c>
      <c r="F47" s="168">
        <v>5</v>
      </c>
      <c r="G47" s="173">
        <v>88.589600000000004</v>
      </c>
      <c r="H47" s="169">
        <v>144.49299999999999</v>
      </c>
      <c r="I47" s="169">
        <v>144.49299999999999</v>
      </c>
      <c r="J47" s="169">
        <v>0</v>
      </c>
      <c r="K47" s="169">
        <v>132.21700000000001</v>
      </c>
      <c r="L47" s="169">
        <v>166.238</v>
      </c>
      <c r="M47" s="169">
        <v>0</v>
      </c>
      <c r="N47" s="169">
        <v>442.94800000000004</v>
      </c>
      <c r="O47" s="168">
        <v>5</v>
      </c>
      <c r="P47" s="168">
        <v>4</v>
      </c>
      <c r="Q47"/>
      <c r="R47"/>
      <c r="S47"/>
      <c r="T47"/>
    </row>
    <row r="48" spans="1:20" ht="49.5" x14ac:dyDescent="0.3">
      <c r="A48" s="167"/>
      <c r="B48" s="174" t="s">
        <v>658</v>
      </c>
      <c r="C48" s="166" t="s">
        <v>534</v>
      </c>
      <c r="D48" s="166" t="s">
        <v>468</v>
      </c>
      <c r="E48" s="169">
        <v>89.488629629629614</v>
      </c>
      <c r="F48" s="168">
        <v>3.375</v>
      </c>
      <c r="G48" s="173">
        <v>92.478645833333331</v>
      </c>
      <c r="H48" s="169">
        <v>1174.2449999999999</v>
      </c>
      <c r="I48" s="169">
        <v>1174.2449999999999</v>
      </c>
      <c r="J48" s="169">
        <v>0</v>
      </c>
      <c r="K48" s="169">
        <v>641.30399999999997</v>
      </c>
      <c r="L48" s="169">
        <v>585.64400000000001</v>
      </c>
      <c r="M48" s="169">
        <v>15</v>
      </c>
      <c r="N48" s="169">
        <v>2416.1929999999998</v>
      </c>
      <c r="O48" s="168">
        <v>27</v>
      </c>
      <c r="P48" s="168">
        <v>19</v>
      </c>
      <c r="Q48"/>
      <c r="R48"/>
      <c r="S48"/>
      <c r="T48"/>
    </row>
    <row r="49" spans="1:20" ht="49.5" x14ac:dyDescent="0.3">
      <c r="A49" s="167"/>
      <c r="B49" s="174" t="s">
        <v>674</v>
      </c>
      <c r="C49" s="166" t="s">
        <v>534</v>
      </c>
      <c r="D49" s="166" t="s">
        <v>468</v>
      </c>
      <c r="E49" s="169">
        <v>351.07</v>
      </c>
      <c r="F49" s="168">
        <v>5</v>
      </c>
      <c r="G49" s="173">
        <v>351.07</v>
      </c>
      <c r="H49" s="169">
        <v>1755.35</v>
      </c>
      <c r="I49" s="169">
        <v>1755.35</v>
      </c>
      <c r="J49" s="169">
        <v>0</v>
      </c>
      <c r="K49" s="169">
        <v>0</v>
      </c>
      <c r="L49" s="169">
        <v>0</v>
      </c>
      <c r="M49" s="169">
        <v>0</v>
      </c>
      <c r="N49" s="169">
        <v>1755.35</v>
      </c>
      <c r="O49" s="168">
        <v>5</v>
      </c>
      <c r="P49" s="168">
        <v>4</v>
      </c>
      <c r="Q49"/>
      <c r="R49"/>
      <c r="S49"/>
      <c r="T49"/>
    </row>
    <row r="50" spans="1:20" ht="33" x14ac:dyDescent="0.3">
      <c r="A50" s="167"/>
      <c r="B50" s="174" t="s">
        <v>657</v>
      </c>
      <c r="C50" s="166" t="s">
        <v>534</v>
      </c>
      <c r="D50" s="166" t="s">
        <v>468</v>
      </c>
      <c r="E50" s="169">
        <v>206.2437742380952</v>
      </c>
      <c r="F50" s="168">
        <v>4.2</v>
      </c>
      <c r="G50" s="173">
        <v>195.85894295</v>
      </c>
      <c r="H50" s="169">
        <v>2885.2422589999996</v>
      </c>
      <c r="I50" s="169">
        <v>2885.2422589999996</v>
      </c>
      <c r="J50" s="169">
        <v>0</v>
      </c>
      <c r="K50" s="169">
        <v>679.03399999999999</v>
      </c>
      <c r="L50" s="169">
        <v>766.84299999999996</v>
      </c>
      <c r="M50" s="169">
        <v>0</v>
      </c>
      <c r="N50" s="169">
        <v>4331.1192589999991</v>
      </c>
      <c r="O50" s="168">
        <v>21</v>
      </c>
      <c r="P50" s="168">
        <v>16</v>
      </c>
      <c r="Q50"/>
      <c r="R50"/>
      <c r="S50"/>
      <c r="T50"/>
    </row>
    <row r="51" spans="1:20" ht="49.5" x14ac:dyDescent="0.3">
      <c r="A51" s="167" t="s">
        <v>863</v>
      </c>
      <c r="B51" s="174" t="s">
        <v>677</v>
      </c>
      <c r="C51" s="166" t="s">
        <v>534</v>
      </c>
      <c r="D51" s="166" t="s">
        <v>468</v>
      </c>
      <c r="E51" s="169">
        <v>106.35050000000001</v>
      </c>
      <c r="F51" s="168">
        <v>4</v>
      </c>
      <c r="G51" s="173">
        <v>106.35050000000001</v>
      </c>
      <c r="H51" s="169">
        <v>207.733</v>
      </c>
      <c r="I51" s="169">
        <v>207.733</v>
      </c>
      <c r="J51" s="169">
        <v>0</v>
      </c>
      <c r="K51" s="169">
        <v>121.833</v>
      </c>
      <c r="L51" s="169">
        <v>95.835999999999999</v>
      </c>
      <c r="M51" s="169">
        <v>0</v>
      </c>
      <c r="N51" s="169">
        <v>425.40200000000004</v>
      </c>
      <c r="O51" s="168">
        <v>4</v>
      </c>
      <c r="P51" s="168">
        <v>3</v>
      </c>
      <c r="Q51"/>
      <c r="R51"/>
      <c r="S51"/>
      <c r="T51"/>
    </row>
    <row r="52" spans="1:20" ht="49.5" x14ac:dyDescent="0.3">
      <c r="A52" s="167"/>
      <c r="B52" s="174" t="s">
        <v>675</v>
      </c>
      <c r="C52" s="166" t="s">
        <v>534</v>
      </c>
      <c r="D52" s="166" t="s">
        <v>468</v>
      </c>
      <c r="E52" s="169">
        <v>140.66800000000001</v>
      </c>
      <c r="F52" s="168">
        <v>5</v>
      </c>
      <c r="G52" s="173">
        <v>134.94841666666667</v>
      </c>
      <c r="H52" s="169">
        <v>445.06799999999998</v>
      </c>
      <c r="I52" s="169">
        <v>445.06799999999998</v>
      </c>
      <c r="J52" s="169">
        <v>0</v>
      </c>
      <c r="K52" s="169">
        <v>502.98299999999995</v>
      </c>
      <c r="L52" s="169">
        <v>391.62900000000002</v>
      </c>
      <c r="M52" s="169">
        <v>67</v>
      </c>
      <c r="N52" s="169">
        <v>1406.68</v>
      </c>
      <c r="O52" s="168">
        <v>10</v>
      </c>
      <c r="P52" s="168">
        <v>8</v>
      </c>
      <c r="Q52"/>
      <c r="R52"/>
      <c r="S52"/>
      <c r="T52"/>
    </row>
    <row r="53" spans="1:20" ht="66" x14ac:dyDescent="0.3">
      <c r="A53" s="167"/>
      <c r="B53" s="174" t="s">
        <v>676</v>
      </c>
      <c r="C53" s="166" t="s">
        <v>534</v>
      </c>
      <c r="D53" s="166" t="s">
        <v>468</v>
      </c>
      <c r="E53" s="169">
        <v>155.68950000000001</v>
      </c>
      <c r="F53" s="168">
        <v>6</v>
      </c>
      <c r="G53" s="173">
        <v>155.68950000000001</v>
      </c>
      <c r="H53" s="169">
        <v>237.33500000000001</v>
      </c>
      <c r="I53" s="169">
        <v>237.33500000000001</v>
      </c>
      <c r="J53" s="169">
        <v>0</v>
      </c>
      <c r="K53" s="169">
        <v>401.00900000000001</v>
      </c>
      <c r="L53" s="169">
        <v>295.79300000000001</v>
      </c>
      <c r="M53" s="169">
        <v>0</v>
      </c>
      <c r="N53" s="169">
        <v>934.13700000000006</v>
      </c>
      <c r="O53" s="168">
        <v>6</v>
      </c>
      <c r="P53" s="168">
        <v>5</v>
      </c>
      <c r="Q53"/>
      <c r="R53"/>
      <c r="S53"/>
      <c r="T53"/>
    </row>
    <row r="54" spans="1:20" ht="49.5" x14ac:dyDescent="0.3">
      <c r="A54" s="167" t="s">
        <v>864</v>
      </c>
      <c r="B54" s="174" t="s">
        <v>678</v>
      </c>
      <c r="C54" s="166" t="s">
        <v>534</v>
      </c>
      <c r="D54" s="166" t="s">
        <v>468</v>
      </c>
      <c r="E54" s="169">
        <v>162.97533333333334</v>
      </c>
      <c r="F54" s="168">
        <v>3</v>
      </c>
      <c r="G54" s="173">
        <v>162.97533333333334</v>
      </c>
      <c r="H54" s="169">
        <v>333.577</v>
      </c>
      <c r="I54" s="169">
        <v>333.577</v>
      </c>
      <c r="J54" s="169">
        <v>0</v>
      </c>
      <c r="K54" s="169">
        <v>85.79</v>
      </c>
      <c r="L54" s="169">
        <v>69.558999999999997</v>
      </c>
      <c r="M54" s="169">
        <v>0</v>
      </c>
      <c r="N54" s="169">
        <v>488.92600000000004</v>
      </c>
      <c r="O54" s="168">
        <v>3</v>
      </c>
      <c r="P54" s="168">
        <v>2</v>
      </c>
      <c r="Q54"/>
      <c r="R54"/>
      <c r="S54"/>
      <c r="T54"/>
    </row>
    <row r="55" spans="1:20" ht="99" x14ac:dyDescent="0.3">
      <c r="A55" s="167" t="s">
        <v>865</v>
      </c>
      <c r="B55" s="174" t="s">
        <v>682</v>
      </c>
      <c r="C55" s="166" t="s">
        <v>534</v>
      </c>
      <c r="D55" s="166" t="s">
        <v>468</v>
      </c>
      <c r="E55" s="169">
        <v>246.44066666666666</v>
      </c>
      <c r="F55" s="168">
        <v>3</v>
      </c>
      <c r="G55" s="173">
        <v>246.44066666666666</v>
      </c>
      <c r="H55" s="169">
        <v>390.56700000000001</v>
      </c>
      <c r="I55" s="169">
        <v>390.56700000000001</v>
      </c>
      <c r="J55" s="169">
        <v>0</v>
      </c>
      <c r="K55" s="169">
        <v>189.06899999999999</v>
      </c>
      <c r="L55" s="169">
        <v>159.68600000000001</v>
      </c>
      <c r="M55" s="169">
        <v>0</v>
      </c>
      <c r="N55" s="169">
        <v>739.322</v>
      </c>
      <c r="O55" s="168">
        <v>3</v>
      </c>
      <c r="P55" s="168">
        <v>2</v>
      </c>
      <c r="Q55"/>
      <c r="R55"/>
      <c r="S55"/>
      <c r="T55"/>
    </row>
    <row r="56" spans="1:20" ht="66" x14ac:dyDescent="0.3">
      <c r="A56" s="167"/>
      <c r="B56" s="174" t="s">
        <v>681</v>
      </c>
      <c r="C56" s="166" t="s">
        <v>534</v>
      </c>
      <c r="D56" s="166" t="s">
        <v>468</v>
      </c>
      <c r="E56" s="169">
        <v>275.34325000000001</v>
      </c>
      <c r="F56" s="168">
        <v>4</v>
      </c>
      <c r="G56" s="173">
        <v>275.34325000000001</v>
      </c>
      <c r="H56" s="169">
        <v>627.51400000000001</v>
      </c>
      <c r="I56" s="169">
        <v>627.51400000000001</v>
      </c>
      <c r="J56" s="169">
        <v>0</v>
      </c>
      <c r="K56" s="169">
        <v>264.85199999999998</v>
      </c>
      <c r="L56" s="169">
        <v>190.50700000000001</v>
      </c>
      <c r="M56" s="169">
        <v>18.5</v>
      </c>
      <c r="N56" s="169">
        <v>1101.373</v>
      </c>
      <c r="O56" s="168">
        <v>4</v>
      </c>
      <c r="P56" s="168">
        <v>3</v>
      </c>
      <c r="Q56"/>
      <c r="R56"/>
      <c r="S56"/>
      <c r="T56"/>
    </row>
    <row r="57" spans="1:20" ht="66" x14ac:dyDescent="0.3">
      <c r="A57" s="167"/>
      <c r="B57" s="174" t="s">
        <v>679</v>
      </c>
      <c r="C57" s="166" t="s">
        <v>534</v>
      </c>
      <c r="D57" s="166" t="s">
        <v>468</v>
      </c>
      <c r="E57" s="169">
        <v>122.76630769230769</v>
      </c>
      <c r="F57" s="168">
        <v>3.25</v>
      </c>
      <c r="G57" s="173">
        <v>123.89408333333333</v>
      </c>
      <c r="H57" s="169">
        <v>1008.974</v>
      </c>
      <c r="I57" s="169">
        <v>1008.974</v>
      </c>
      <c r="J57" s="169">
        <v>0</v>
      </c>
      <c r="K57" s="169">
        <v>272.44600000000003</v>
      </c>
      <c r="L57" s="169">
        <v>314.54200000000003</v>
      </c>
      <c r="M57" s="169">
        <v>0</v>
      </c>
      <c r="N57" s="169">
        <v>1595.962</v>
      </c>
      <c r="O57" s="168">
        <v>13</v>
      </c>
      <c r="P57" s="168">
        <v>9</v>
      </c>
      <c r="Q57"/>
      <c r="R57"/>
      <c r="S57"/>
      <c r="T57"/>
    </row>
    <row r="58" spans="1:20" ht="99" x14ac:dyDescent="0.3">
      <c r="A58" s="167"/>
      <c r="B58" s="174" t="s">
        <v>686</v>
      </c>
      <c r="C58" s="166" t="s">
        <v>534</v>
      </c>
      <c r="D58" s="166" t="s">
        <v>468</v>
      </c>
      <c r="E58" s="169">
        <v>133.90700000000001</v>
      </c>
      <c r="F58" s="168">
        <v>3</v>
      </c>
      <c r="G58" s="173">
        <v>133.90700000000001</v>
      </c>
      <c r="H58" s="169">
        <v>302.411</v>
      </c>
      <c r="I58" s="169">
        <v>302.411</v>
      </c>
      <c r="J58" s="169">
        <v>0</v>
      </c>
      <c r="K58" s="169">
        <v>51.78</v>
      </c>
      <c r="L58" s="169">
        <v>47.53</v>
      </c>
      <c r="M58" s="169">
        <v>0</v>
      </c>
      <c r="N58" s="169">
        <v>401.721</v>
      </c>
      <c r="O58" s="168">
        <v>3</v>
      </c>
      <c r="P58" s="168">
        <v>2</v>
      </c>
      <c r="Q58"/>
      <c r="R58"/>
      <c r="S58"/>
      <c r="T58"/>
    </row>
    <row r="59" spans="1:20" ht="132" x14ac:dyDescent="0.3">
      <c r="A59" s="167"/>
      <c r="B59" s="174" t="s">
        <v>688</v>
      </c>
      <c r="C59" s="166" t="s">
        <v>534</v>
      </c>
      <c r="D59" s="166" t="s">
        <v>468</v>
      </c>
      <c r="E59" s="169">
        <v>109.233</v>
      </c>
      <c r="F59" s="168">
        <v>4</v>
      </c>
      <c r="G59" s="173">
        <v>109.233</v>
      </c>
      <c r="H59" s="169">
        <v>306</v>
      </c>
      <c r="I59" s="169">
        <v>306</v>
      </c>
      <c r="J59" s="169">
        <v>0</v>
      </c>
      <c r="K59" s="169">
        <v>62.813000000000002</v>
      </c>
      <c r="L59" s="169">
        <v>68.119</v>
      </c>
      <c r="M59" s="169">
        <v>0</v>
      </c>
      <c r="N59" s="169">
        <v>436.93200000000002</v>
      </c>
      <c r="O59" s="168">
        <v>4</v>
      </c>
      <c r="P59" s="168">
        <v>3</v>
      </c>
      <c r="Q59"/>
      <c r="R59"/>
      <c r="S59"/>
      <c r="T59"/>
    </row>
    <row r="60" spans="1:20" ht="49.5" x14ac:dyDescent="0.3">
      <c r="A60" s="167"/>
      <c r="B60" s="174" t="s">
        <v>680</v>
      </c>
      <c r="C60" s="166" t="s">
        <v>534</v>
      </c>
      <c r="D60" s="166" t="s">
        <v>468</v>
      </c>
      <c r="E60" s="169">
        <v>171.4623</v>
      </c>
      <c r="F60" s="168">
        <v>3.3333333333333335</v>
      </c>
      <c r="G60" s="173">
        <v>177.85633333333337</v>
      </c>
      <c r="H60" s="169">
        <v>963.67499999999995</v>
      </c>
      <c r="I60" s="169">
        <v>963.67499999999995</v>
      </c>
      <c r="J60" s="169">
        <v>0</v>
      </c>
      <c r="K60" s="169">
        <v>353.61599999999999</v>
      </c>
      <c r="L60" s="169">
        <v>397.33199999999999</v>
      </c>
      <c r="M60" s="169">
        <v>0</v>
      </c>
      <c r="N60" s="169">
        <v>1714.623</v>
      </c>
      <c r="O60" s="168">
        <v>10</v>
      </c>
      <c r="P60" s="168">
        <v>7</v>
      </c>
      <c r="Q60"/>
      <c r="R60"/>
      <c r="S60"/>
      <c r="T60"/>
    </row>
    <row r="61" spans="1:20" ht="99" x14ac:dyDescent="0.3">
      <c r="A61" s="167"/>
      <c r="B61" s="174" t="s">
        <v>685</v>
      </c>
      <c r="C61" s="166" t="s">
        <v>534</v>
      </c>
      <c r="D61" s="166" t="s">
        <v>468</v>
      </c>
      <c r="E61" s="169">
        <v>196.08666666666667</v>
      </c>
      <c r="F61" s="168">
        <v>3</v>
      </c>
      <c r="G61" s="173">
        <v>196.08666666666667</v>
      </c>
      <c r="H61" s="169">
        <v>320.55900000000003</v>
      </c>
      <c r="I61" s="169">
        <v>320.55900000000003</v>
      </c>
      <c r="J61" s="169">
        <v>0</v>
      </c>
      <c r="K61" s="169">
        <v>111.32899999999999</v>
      </c>
      <c r="L61" s="169">
        <v>141.88200000000001</v>
      </c>
      <c r="M61" s="169">
        <v>14.49</v>
      </c>
      <c r="N61" s="169">
        <v>588.26</v>
      </c>
      <c r="O61" s="168">
        <v>3</v>
      </c>
      <c r="P61" s="168">
        <v>2</v>
      </c>
      <c r="Q61"/>
      <c r="R61"/>
      <c r="S61"/>
      <c r="T61"/>
    </row>
    <row r="62" spans="1:20" ht="66" x14ac:dyDescent="0.3">
      <c r="A62" s="167"/>
      <c r="B62" s="174" t="s">
        <v>683</v>
      </c>
      <c r="C62" s="166" t="s">
        <v>534</v>
      </c>
      <c r="D62" s="166" t="s">
        <v>468</v>
      </c>
      <c r="E62" s="169">
        <v>147.57924999999997</v>
      </c>
      <c r="F62" s="168">
        <v>4</v>
      </c>
      <c r="G62" s="173">
        <v>147.95158333333333</v>
      </c>
      <c r="H62" s="169">
        <v>1369.2539999999999</v>
      </c>
      <c r="I62" s="169">
        <v>1369.2539999999999</v>
      </c>
      <c r="J62" s="169">
        <v>0</v>
      </c>
      <c r="K62" s="169">
        <v>243.05199999999999</v>
      </c>
      <c r="L62" s="169">
        <v>158.64499999999998</v>
      </c>
      <c r="M62" s="169">
        <v>0</v>
      </c>
      <c r="N62" s="169">
        <v>1770.9509999999998</v>
      </c>
      <c r="O62" s="168">
        <v>12</v>
      </c>
      <c r="P62" s="168">
        <v>9</v>
      </c>
      <c r="Q62"/>
      <c r="R62"/>
      <c r="S62"/>
      <c r="T62"/>
    </row>
    <row r="63" spans="1:20" ht="82.5" x14ac:dyDescent="0.3">
      <c r="A63" s="167"/>
      <c r="B63" s="174" t="s">
        <v>684</v>
      </c>
      <c r="C63" s="166" t="s">
        <v>534</v>
      </c>
      <c r="D63" s="166" t="s">
        <v>468</v>
      </c>
      <c r="E63" s="169">
        <v>219.92600000000002</v>
      </c>
      <c r="F63" s="168">
        <v>3</v>
      </c>
      <c r="G63" s="173">
        <v>219.92600000000002</v>
      </c>
      <c r="H63" s="169">
        <v>359.80700000000002</v>
      </c>
      <c r="I63" s="169">
        <v>359.80700000000002</v>
      </c>
      <c r="J63" s="169">
        <v>0</v>
      </c>
      <c r="K63" s="169">
        <v>140.572</v>
      </c>
      <c r="L63" s="169">
        <v>159.399</v>
      </c>
      <c r="M63" s="169">
        <v>0</v>
      </c>
      <c r="N63" s="169">
        <v>659.77800000000002</v>
      </c>
      <c r="O63" s="168">
        <v>3</v>
      </c>
      <c r="P63" s="168">
        <v>2</v>
      </c>
      <c r="Q63"/>
      <c r="R63"/>
      <c r="S63"/>
      <c r="T63"/>
    </row>
    <row r="64" spans="1:20" ht="132" x14ac:dyDescent="0.3">
      <c r="A64" s="167"/>
      <c r="B64" s="174" t="s">
        <v>687</v>
      </c>
      <c r="C64" s="166" t="s">
        <v>534</v>
      </c>
      <c r="D64" s="166" t="s">
        <v>468</v>
      </c>
      <c r="E64" s="169">
        <v>53.514999999999993</v>
      </c>
      <c r="F64" s="168">
        <v>3</v>
      </c>
      <c r="G64" s="173">
        <v>53.514999999999993</v>
      </c>
      <c r="H64" s="169">
        <v>107.1</v>
      </c>
      <c r="I64" s="169">
        <v>107.1</v>
      </c>
      <c r="J64" s="169">
        <v>0</v>
      </c>
      <c r="K64" s="169">
        <v>0</v>
      </c>
      <c r="L64" s="169">
        <v>53.445</v>
      </c>
      <c r="M64" s="169">
        <v>0</v>
      </c>
      <c r="N64" s="169">
        <v>160.54499999999999</v>
      </c>
      <c r="O64" s="168">
        <v>3</v>
      </c>
      <c r="P64" s="168">
        <v>2</v>
      </c>
      <c r="Q64"/>
      <c r="R64"/>
      <c r="S64"/>
      <c r="T64"/>
    </row>
    <row r="65" spans="1:20" ht="49.5" x14ac:dyDescent="0.3">
      <c r="A65" s="167" t="s">
        <v>866</v>
      </c>
      <c r="B65" s="174" t="s">
        <v>690</v>
      </c>
      <c r="C65" s="166" t="s">
        <v>534</v>
      </c>
      <c r="D65" s="166" t="s">
        <v>468</v>
      </c>
      <c r="E65" s="169">
        <v>73.921000000000006</v>
      </c>
      <c r="F65" s="168">
        <v>3.5</v>
      </c>
      <c r="G65" s="173">
        <v>71.700874999999996</v>
      </c>
      <c r="H65" s="169">
        <v>0</v>
      </c>
      <c r="I65" s="169">
        <v>0</v>
      </c>
      <c r="J65" s="169">
        <v>0</v>
      </c>
      <c r="K65" s="169">
        <v>158.70599999999999</v>
      </c>
      <c r="L65" s="169">
        <v>358.74099999999999</v>
      </c>
      <c r="M65" s="169">
        <v>0</v>
      </c>
      <c r="N65" s="169">
        <v>517.447</v>
      </c>
      <c r="O65" s="168">
        <v>7</v>
      </c>
      <c r="P65" s="168">
        <v>5</v>
      </c>
      <c r="Q65"/>
      <c r="R65"/>
      <c r="S65"/>
      <c r="T65"/>
    </row>
    <row r="66" spans="1:20" ht="49.5" x14ac:dyDescent="0.3">
      <c r="A66" s="167"/>
      <c r="B66" s="174" t="s">
        <v>691</v>
      </c>
      <c r="C66" s="166" t="s">
        <v>534</v>
      </c>
      <c r="D66" s="166" t="s">
        <v>468</v>
      </c>
      <c r="E66" s="169">
        <v>550.6776666666666</v>
      </c>
      <c r="F66" s="168">
        <v>3</v>
      </c>
      <c r="G66" s="173">
        <v>550.6776666666666</v>
      </c>
      <c r="H66" s="169">
        <v>801.86400000000003</v>
      </c>
      <c r="I66" s="169">
        <v>801.86400000000003</v>
      </c>
      <c r="J66" s="169">
        <v>0</v>
      </c>
      <c r="K66" s="169">
        <v>359.67500000000001</v>
      </c>
      <c r="L66" s="169">
        <v>490.49400000000003</v>
      </c>
      <c r="M66" s="169">
        <v>0</v>
      </c>
      <c r="N66" s="169">
        <v>1652.0329999999999</v>
      </c>
      <c r="O66" s="168">
        <v>3</v>
      </c>
      <c r="P66" s="168">
        <v>2</v>
      </c>
      <c r="Q66"/>
      <c r="R66"/>
      <c r="S66"/>
      <c r="T66"/>
    </row>
    <row r="67" spans="1:20" ht="49.5" x14ac:dyDescent="0.3">
      <c r="A67" s="167"/>
      <c r="B67" s="174" t="s">
        <v>689</v>
      </c>
      <c r="C67" s="166" t="s">
        <v>534</v>
      </c>
      <c r="D67" s="166" t="s">
        <v>468</v>
      </c>
      <c r="E67" s="169">
        <v>227.06999999999996</v>
      </c>
      <c r="F67" s="168">
        <v>3</v>
      </c>
      <c r="G67" s="173">
        <v>227.06999999999996</v>
      </c>
      <c r="H67" s="169">
        <v>369.28</v>
      </c>
      <c r="I67" s="169">
        <v>369.28</v>
      </c>
      <c r="J67" s="169">
        <v>0</v>
      </c>
      <c r="K67" s="169">
        <v>94.103999999999999</v>
      </c>
      <c r="L67" s="169">
        <v>179.02600000000001</v>
      </c>
      <c r="M67" s="169">
        <v>38.799999999999997</v>
      </c>
      <c r="N67" s="169">
        <v>681.20999999999992</v>
      </c>
      <c r="O67" s="168">
        <v>3</v>
      </c>
      <c r="P67" s="168">
        <v>2</v>
      </c>
      <c r="Q67"/>
      <c r="R67"/>
      <c r="S67"/>
      <c r="T67"/>
    </row>
    <row r="68" spans="1:20" ht="82.5" x14ac:dyDescent="0.3">
      <c r="A68" s="167" t="s">
        <v>300</v>
      </c>
      <c r="B68" s="174" t="s">
        <v>692</v>
      </c>
      <c r="C68" s="166" t="s">
        <v>534</v>
      </c>
      <c r="D68" s="166" t="s">
        <v>468</v>
      </c>
      <c r="E68" s="169">
        <v>92.362666666666669</v>
      </c>
      <c r="F68" s="168">
        <v>3</v>
      </c>
      <c r="G68" s="173">
        <v>92.362666666666669</v>
      </c>
      <c r="H68" s="169">
        <v>115</v>
      </c>
      <c r="I68" s="169">
        <v>115</v>
      </c>
      <c r="J68" s="169">
        <v>0</v>
      </c>
      <c r="K68" s="169">
        <v>62.234000000000002</v>
      </c>
      <c r="L68" s="169">
        <v>99.853999999999999</v>
      </c>
      <c r="M68" s="169">
        <v>0</v>
      </c>
      <c r="N68" s="169">
        <v>277.08800000000002</v>
      </c>
      <c r="O68" s="168">
        <v>3</v>
      </c>
      <c r="P68" s="168">
        <v>2</v>
      </c>
      <c r="Q68"/>
      <c r="R68"/>
      <c r="S68"/>
      <c r="T68"/>
    </row>
    <row r="69" spans="1:20" ht="66" x14ac:dyDescent="0.3">
      <c r="A69" s="167" t="s">
        <v>93</v>
      </c>
      <c r="B69" s="174" t="s">
        <v>826</v>
      </c>
      <c r="C69" s="166" t="s">
        <v>534</v>
      </c>
      <c r="D69" s="166" t="s">
        <v>468</v>
      </c>
      <c r="E69" s="169">
        <v>108.05933333333333</v>
      </c>
      <c r="F69" s="168">
        <v>3</v>
      </c>
      <c r="G69" s="173">
        <v>108.05933333333333</v>
      </c>
      <c r="H69" s="169">
        <v>152.13999999999999</v>
      </c>
      <c r="I69" s="169">
        <v>152.13999999999999</v>
      </c>
      <c r="J69" s="169">
        <v>0</v>
      </c>
      <c r="K69" s="169">
        <v>62.215000000000003</v>
      </c>
      <c r="L69" s="169">
        <v>99.822999999999993</v>
      </c>
      <c r="M69" s="169">
        <v>10</v>
      </c>
      <c r="N69" s="169">
        <v>324.178</v>
      </c>
      <c r="O69" s="168">
        <v>3</v>
      </c>
      <c r="P69" s="168">
        <v>2</v>
      </c>
      <c r="Q69"/>
      <c r="R69"/>
      <c r="S69"/>
      <c r="T69"/>
    </row>
    <row r="70" spans="1:20" ht="99" x14ac:dyDescent="0.3">
      <c r="A70" s="167"/>
      <c r="B70" s="174" t="s">
        <v>830</v>
      </c>
      <c r="C70" s="166" t="s">
        <v>534</v>
      </c>
      <c r="D70" s="166" t="s">
        <v>468</v>
      </c>
      <c r="E70" s="169">
        <v>237.16722222222222</v>
      </c>
      <c r="F70" s="168">
        <v>3</v>
      </c>
      <c r="G70" s="173">
        <v>237.16722222222222</v>
      </c>
      <c r="H70" s="169">
        <v>1741.1120000000001</v>
      </c>
      <c r="I70" s="169">
        <v>1741.1120000000001</v>
      </c>
      <c r="J70" s="169">
        <v>0</v>
      </c>
      <c r="K70" s="169">
        <v>126.994</v>
      </c>
      <c r="L70" s="169">
        <v>244.53800000000001</v>
      </c>
      <c r="M70" s="169">
        <v>21.861000000000001</v>
      </c>
      <c r="N70" s="169">
        <v>2134.5050000000001</v>
      </c>
      <c r="O70" s="168">
        <v>9</v>
      </c>
      <c r="P70" s="168">
        <v>6</v>
      </c>
      <c r="Q70"/>
      <c r="R70"/>
      <c r="S70"/>
      <c r="T70"/>
    </row>
    <row r="71" spans="1:20" ht="66" x14ac:dyDescent="0.3">
      <c r="A71" s="167"/>
      <c r="B71" s="174" t="s">
        <v>825</v>
      </c>
      <c r="C71" s="166" t="s">
        <v>534</v>
      </c>
      <c r="D71" s="166" t="s">
        <v>468</v>
      </c>
      <c r="E71" s="169">
        <v>115.02088235294116</v>
      </c>
      <c r="F71" s="168">
        <v>3.4</v>
      </c>
      <c r="G71" s="173">
        <v>138.39756666666665</v>
      </c>
      <c r="H71" s="169">
        <v>1028.4170000000001</v>
      </c>
      <c r="I71" s="169">
        <v>1028.4170000000001</v>
      </c>
      <c r="J71" s="169">
        <v>0</v>
      </c>
      <c r="K71" s="169">
        <v>501.67999999999995</v>
      </c>
      <c r="L71" s="169">
        <v>400.25799999999998</v>
      </c>
      <c r="M71" s="169">
        <v>25</v>
      </c>
      <c r="N71" s="169">
        <v>1955.3549999999998</v>
      </c>
      <c r="O71" s="168">
        <v>17</v>
      </c>
      <c r="P71" s="168">
        <v>12</v>
      </c>
      <c r="Q71"/>
      <c r="R71"/>
      <c r="S71"/>
      <c r="T71"/>
    </row>
    <row r="72" spans="1:20" ht="82.5" x14ac:dyDescent="0.3">
      <c r="A72" s="167"/>
      <c r="B72" s="174" t="s">
        <v>693</v>
      </c>
      <c r="C72" s="166" t="s">
        <v>534</v>
      </c>
      <c r="D72" s="166" t="s">
        <v>468</v>
      </c>
      <c r="E72" s="169">
        <v>65.328499999999991</v>
      </c>
      <c r="F72" s="168">
        <v>2</v>
      </c>
      <c r="G72" s="173">
        <v>65.328499999999991</v>
      </c>
      <c r="H72" s="169">
        <v>50</v>
      </c>
      <c r="I72" s="169">
        <v>50</v>
      </c>
      <c r="J72" s="169">
        <v>0</v>
      </c>
      <c r="K72" s="169">
        <v>21.658999999999999</v>
      </c>
      <c r="L72" s="169">
        <v>58.997999999999998</v>
      </c>
      <c r="M72" s="169">
        <v>0</v>
      </c>
      <c r="N72" s="169">
        <v>130.65699999999998</v>
      </c>
      <c r="O72" s="168">
        <v>2</v>
      </c>
      <c r="P72" s="168">
        <v>1</v>
      </c>
      <c r="Q72"/>
      <c r="R72"/>
      <c r="S72"/>
      <c r="T72"/>
    </row>
    <row r="73" spans="1:20" ht="132" x14ac:dyDescent="0.3">
      <c r="A73" s="167"/>
      <c r="B73" s="174" t="s">
        <v>831</v>
      </c>
      <c r="C73" s="166" t="s">
        <v>534</v>
      </c>
      <c r="D73" s="166" t="s">
        <v>468</v>
      </c>
      <c r="E73" s="169">
        <v>53.369000000000007</v>
      </c>
      <c r="F73" s="168">
        <v>5</v>
      </c>
      <c r="G73" s="173">
        <v>53.369000000000007</v>
      </c>
      <c r="H73" s="169">
        <v>0</v>
      </c>
      <c r="I73" s="169">
        <v>0</v>
      </c>
      <c r="J73" s="169">
        <v>0</v>
      </c>
      <c r="K73" s="169">
        <v>114.13</v>
      </c>
      <c r="L73" s="169">
        <v>152.715</v>
      </c>
      <c r="M73" s="169">
        <v>0</v>
      </c>
      <c r="N73" s="169">
        <v>266.84500000000003</v>
      </c>
      <c r="O73" s="168">
        <v>5</v>
      </c>
      <c r="P73" s="168">
        <v>4</v>
      </c>
      <c r="Q73"/>
      <c r="R73"/>
      <c r="S73"/>
      <c r="T73"/>
    </row>
    <row r="74" spans="1:20" ht="82.5" x14ac:dyDescent="0.3">
      <c r="A74" s="167"/>
      <c r="B74" s="174" t="s">
        <v>827</v>
      </c>
      <c r="C74" s="166" t="s">
        <v>534</v>
      </c>
      <c r="D74" s="166" t="s">
        <v>468</v>
      </c>
      <c r="E74" s="169">
        <v>147.51266666666666</v>
      </c>
      <c r="F74" s="168">
        <v>3</v>
      </c>
      <c r="G74" s="173">
        <v>147.51266666666666</v>
      </c>
      <c r="H74" s="169">
        <v>238.79499999999999</v>
      </c>
      <c r="I74" s="169">
        <v>238.79499999999999</v>
      </c>
      <c r="J74" s="169">
        <v>0</v>
      </c>
      <c r="K74" s="169">
        <v>95.441000000000003</v>
      </c>
      <c r="L74" s="169">
        <v>108.30200000000001</v>
      </c>
      <c r="M74" s="169">
        <v>0</v>
      </c>
      <c r="N74" s="169">
        <v>442.53800000000001</v>
      </c>
      <c r="O74" s="168">
        <v>3</v>
      </c>
      <c r="P74" s="168">
        <v>2</v>
      </c>
      <c r="Q74"/>
      <c r="R74"/>
      <c r="S74"/>
      <c r="T74"/>
    </row>
    <row r="75" spans="1:20" ht="115.5" x14ac:dyDescent="0.3">
      <c r="A75" s="167"/>
      <c r="B75" s="174" t="s">
        <v>828</v>
      </c>
      <c r="C75" s="166" t="s">
        <v>534</v>
      </c>
      <c r="D75" s="166" t="s">
        <v>468</v>
      </c>
      <c r="E75" s="169">
        <v>89.77600000000001</v>
      </c>
      <c r="F75" s="168">
        <v>5</v>
      </c>
      <c r="G75" s="173">
        <v>89.77600000000001</v>
      </c>
      <c r="H75" s="169">
        <v>148.756</v>
      </c>
      <c r="I75" s="169">
        <v>148.756</v>
      </c>
      <c r="J75" s="169">
        <v>0</v>
      </c>
      <c r="K75" s="169">
        <v>124.9</v>
      </c>
      <c r="L75" s="169">
        <v>167.02500000000001</v>
      </c>
      <c r="M75" s="169">
        <v>8.1989999999999998</v>
      </c>
      <c r="N75" s="169">
        <v>448.88000000000005</v>
      </c>
      <c r="O75" s="168">
        <v>5</v>
      </c>
      <c r="P75" s="168">
        <v>4</v>
      </c>
      <c r="Q75"/>
      <c r="R75"/>
      <c r="S75"/>
      <c r="T75"/>
    </row>
    <row r="76" spans="1:20" ht="49.5" x14ac:dyDescent="0.3">
      <c r="A76" s="167"/>
      <c r="B76" s="174" t="s">
        <v>694</v>
      </c>
      <c r="C76" s="166" t="s">
        <v>534</v>
      </c>
      <c r="D76" s="166" t="s">
        <v>468</v>
      </c>
      <c r="E76" s="169">
        <v>64.266125000000002</v>
      </c>
      <c r="F76" s="168">
        <v>4</v>
      </c>
      <c r="G76" s="173">
        <v>60.410033333333331</v>
      </c>
      <c r="H76" s="169">
        <v>0</v>
      </c>
      <c r="I76" s="169">
        <v>0</v>
      </c>
      <c r="J76" s="169">
        <v>0</v>
      </c>
      <c r="K76" s="169">
        <v>213.11100000000002</v>
      </c>
      <c r="L76" s="169">
        <v>301.01799999999997</v>
      </c>
      <c r="M76" s="169">
        <v>0</v>
      </c>
      <c r="N76" s="169">
        <v>514.12900000000002</v>
      </c>
      <c r="O76" s="168">
        <v>8</v>
      </c>
      <c r="P76" s="168">
        <v>6</v>
      </c>
      <c r="Q76"/>
      <c r="R76"/>
      <c r="S76"/>
      <c r="T76"/>
    </row>
    <row r="77" spans="1:20" ht="115.5" x14ac:dyDescent="0.3">
      <c r="A77" s="167"/>
      <c r="B77" s="174" t="s">
        <v>829</v>
      </c>
      <c r="C77" s="166" t="s">
        <v>534</v>
      </c>
      <c r="D77" s="166" t="s">
        <v>468</v>
      </c>
      <c r="E77" s="169">
        <v>89.419000000000011</v>
      </c>
      <c r="F77" s="168">
        <v>5</v>
      </c>
      <c r="G77" s="173">
        <v>89.419000000000011</v>
      </c>
      <c r="H77" s="169">
        <v>148.756</v>
      </c>
      <c r="I77" s="169">
        <v>148.756</v>
      </c>
      <c r="J77" s="169">
        <v>0</v>
      </c>
      <c r="K77" s="169">
        <v>124.92</v>
      </c>
      <c r="L77" s="169">
        <v>167.02500000000001</v>
      </c>
      <c r="M77" s="169">
        <v>6.3940000000000001</v>
      </c>
      <c r="N77" s="169">
        <v>447.09500000000003</v>
      </c>
      <c r="O77" s="168">
        <v>5</v>
      </c>
      <c r="P77" s="168">
        <v>4</v>
      </c>
      <c r="Q77"/>
      <c r="R77"/>
      <c r="S77"/>
      <c r="T77"/>
    </row>
    <row r="78" spans="1:20" ht="82.5" x14ac:dyDescent="0.3">
      <c r="A78" s="167" t="s">
        <v>94</v>
      </c>
      <c r="B78" s="174" t="s">
        <v>835</v>
      </c>
      <c r="C78" s="166" t="s">
        <v>534</v>
      </c>
      <c r="D78" s="166" t="s">
        <v>468</v>
      </c>
      <c r="E78" s="169">
        <v>98.425600000000003</v>
      </c>
      <c r="F78" s="168">
        <v>5</v>
      </c>
      <c r="G78" s="173">
        <v>98.425600000000003</v>
      </c>
      <c r="H78" s="169">
        <v>191.65700000000001</v>
      </c>
      <c r="I78" s="169">
        <v>191.65700000000001</v>
      </c>
      <c r="J78" s="169">
        <v>0</v>
      </c>
      <c r="K78" s="169">
        <v>101.246</v>
      </c>
      <c r="L78" s="169">
        <v>199.22499999999999</v>
      </c>
      <c r="M78" s="169">
        <v>0</v>
      </c>
      <c r="N78" s="169">
        <v>492.12800000000004</v>
      </c>
      <c r="O78" s="168">
        <v>5</v>
      </c>
      <c r="P78" s="168">
        <v>4</v>
      </c>
      <c r="Q78"/>
      <c r="R78"/>
      <c r="S78"/>
      <c r="T78"/>
    </row>
    <row r="79" spans="1:20" ht="99" x14ac:dyDescent="0.3">
      <c r="A79" s="167"/>
      <c r="B79" s="174" t="s">
        <v>836</v>
      </c>
      <c r="C79" s="166" t="s">
        <v>534</v>
      </c>
      <c r="D79" s="166" t="s">
        <v>468</v>
      </c>
      <c r="E79" s="169">
        <v>117.79349999999999</v>
      </c>
      <c r="F79" s="168">
        <v>4</v>
      </c>
      <c r="G79" s="173">
        <v>117.79349999999999</v>
      </c>
      <c r="H79" s="169">
        <v>241.86</v>
      </c>
      <c r="I79" s="169">
        <v>241.86</v>
      </c>
      <c r="J79" s="169">
        <v>0</v>
      </c>
      <c r="K79" s="169">
        <v>85.558000000000007</v>
      </c>
      <c r="L79" s="169">
        <v>143.756</v>
      </c>
      <c r="M79" s="169">
        <v>0</v>
      </c>
      <c r="N79" s="169">
        <v>471.17399999999998</v>
      </c>
      <c r="O79" s="168">
        <v>4</v>
      </c>
      <c r="P79" s="168">
        <v>3</v>
      </c>
      <c r="Q79"/>
      <c r="R79"/>
      <c r="S79"/>
      <c r="T79"/>
    </row>
    <row r="80" spans="1:20" ht="82.5" x14ac:dyDescent="0.3">
      <c r="A80" s="167"/>
      <c r="B80" s="174" t="s">
        <v>832</v>
      </c>
      <c r="C80" s="166" t="s">
        <v>534</v>
      </c>
      <c r="D80" s="166" t="s">
        <v>468</v>
      </c>
      <c r="E80" s="169">
        <v>138.57759999999999</v>
      </c>
      <c r="F80" s="168">
        <v>5</v>
      </c>
      <c r="G80" s="173">
        <v>138.57759999999999</v>
      </c>
      <c r="H80" s="169">
        <v>453</v>
      </c>
      <c r="I80" s="169">
        <v>453</v>
      </c>
      <c r="J80" s="169">
        <v>0</v>
      </c>
      <c r="K80" s="169">
        <v>125.49299999999999</v>
      </c>
      <c r="L80" s="169">
        <v>114.395</v>
      </c>
      <c r="M80" s="169">
        <v>0</v>
      </c>
      <c r="N80" s="169">
        <v>692.88799999999992</v>
      </c>
      <c r="O80" s="168">
        <v>5</v>
      </c>
      <c r="P80" s="168">
        <v>4</v>
      </c>
      <c r="Q80"/>
      <c r="R80"/>
      <c r="S80"/>
      <c r="T80"/>
    </row>
    <row r="81" spans="1:20" ht="49.5" x14ac:dyDescent="0.3">
      <c r="A81" s="167"/>
      <c r="B81" s="174" t="s">
        <v>837</v>
      </c>
      <c r="C81" s="166" t="s">
        <v>534</v>
      </c>
      <c r="D81" s="166" t="s">
        <v>468</v>
      </c>
      <c r="E81" s="169">
        <v>94.499352941176468</v>
      </c>
      <c r="F81" s="168">
        <v>4.25</v>
      </c>
      <c r="G81" s="173">
        <v>100.66338333333333</v>
      </c>
      <c r="H81" s="169">
        <v>887.45699999999999</v>
      </c>
      <c r="I81" s="169">
        <v>887.45699999999999</v>
      </c>
      <c r="J81" s="169">
        <v>0</v>
      </c>
      <c r="K81" s="169">
        <v>295.61799999999999</v>
      </c>
      <c r="L81" s="169">
        <v>413.41399999999999</v>
      </c>
      <c r="M81" s="169">
        <v>10</v>
      </c>
      <c r="N81" s="169">
        <v>1606.489</v>
      </c>
      <c r="O81" s="168">
        <v>17</v>
      </c>
      <c r="P81" s="168">
        <v>13</v>
      </c>
      <c r="Q81"/>
      <c r="R81"/>
      <c r="S81"/>
      <c r="T81"/>
    </row>
    <row r="82" spans="1:20" ht="66" x14ac:dyDescent="0.3">
      <c r="A82" s="167"/>
      <c r="B82" s="174" t="s">
        <v>833</v>
      </c>
      <c r="C82" s="166" t="s">
        <v>534</v>
      </c>
      <c r="D82" s="166" t="s">
        <v>468</v>
      </c>
      <c r="E82" s="169">
        <v>135.67711111111112</v>
      </c>
      <c r="F82" s="168">
        <v>4.5</v>
      </c>
      <c r="G82" s="173">
        <v>135.31455</v>
      </c>
      <c r="H82" s="169">
        <v>694.86</v>
      </c>
      <c r="I82" s="169">
        <v>694.86</v>
      </c>
      <c r="J82" s="169">
        <v>0</v>
      </c>
      <c r="K82" s="169">
        <v>268.08299999999997</v>
      </c>
      <c r="L82" s="169">
        <v>258.15100000000001</v>
      </c>
      <c r="M82" s="169">
        <v>0</v>
      </c>
      <c r="N82" s="169">
        <v>1221.0940000000001</v>
      </c>
      <c r="O82" s="168">
        <v>9</v>
      </c>
      <c r="P82" s="168">
        <v>7</v>
      </c>
      <c r="Q82"/>
      <c r="R82"/>
      <c r="S82"/>
      <c r="T82"/>
    </row>
    <row r="83" spans="1:20" ht="49.5" x14ac:dyDescent="0.3">
      <c r="A83" s="167"/>
      <c r="B83" s="174" t="s">
        <v>838</v>
      </c>
      <c r="C83" s="166" t="s">
        <v>534</v>
      </c>
      <c r="D83" s="166" t="s">
        <v>468</v>
      </c>
      <c r="E83" s="169">
        <v>104.9</v>
      </c>
      <c r="F83" s="168">
        <v>5</v>
      </c>
      <c r="G83" s="173">
        <v>104.9</v>
      </c>
      <c r="H83" s="169">
        <v>230.7</v>
      </c>
      <c r="I83" s="169">
        <v>230.7</v>
      </c>
      <c r="J83" s="169">
        <v>0</v>
      </c>
      <c r="K83" s="169">
        <v>114.1</v>
      </c>
      <c r="L83" s="169">
        <v>179.7</v>
      </c>
      <c r="M83" s="169">
        <v>0</v>
      </c>
      <c r="N83" s="169">
        <v>524.5</v>
      </c>
      <c r="O83" s="168">
        <v>5</v>
      </c>
      <c r="P83" s="168">
        <v>4</v>
      </c>
      <c r="Q83"/>
      <c r="R83"/>
      <c r="S83"/>
      <c r="T83"/>
    </row>
    <row r="84" spans="1:20" ht="66" x14ac:dyDescent="0.3">
      <c r="A84" s="167"/>
      <c r="B84" s="174" t="s">
        <v>834</v>
      </c>
      <c r="C84" s="166" t="s">
        <v>534</v>
      </c>
      <c r="D84" s="166" t="s">
        <v>468</v>
      </c>
      <c r="E84" s="169">
        <v>98.425600000000003</v>
      </c>
      <c r="F84" s="168">
        <v>5</v>
      </c>
      <c r="G84" s="173">
        <v>98.425600000000003</v>
      </c>
      <c r="H84" s="169">
        <v>191.65700000000001</v>
      </c>
      <c r="I84" s="169">
        <v>191.65700000000001</v>
      </c>
      <c r="J84" s="169">
        <v>0</v>
      </c>
      <c r="K84" s="169">
        <v>101.246</v>
      </c>
      <c r="L84" s="169">
        <v>199.22499999999999</v>
      </c>
      <c r="M84" s="169">
        <v>0</v>
      </c>
      <c r="N84" s="169">
        <v>492.12800000000004</v>
      </c>
      <c r="O84" s="168">
        <v>5</v>
      </c>
      <c r="P84" s="168">
        <v>4</v>
      </c>
      <c r="Q84"/>
      <c r="R84"/>
      <c r="S84"/>
      <c r="T84"/>
    </row>
    <row r="85" spans="1:20" ht="198" x14ac:dyDescent="0.3">
      <c r="A85" s="167" t="s">
        <v>322</v>
      </c>
      <c r="B85" s="174" t="s">
        <v>764</v>
      </c>
      <c r="C85" s="167" t="s">
        <v>468</v>
      </c>
      <c r="D85" s="167" t="s">
        <v>534</v>
      </c>
      <c r="E85" s="169">
        <v>0</v>
      </c>
      <c r="F85" s="168">
        <v>12</v>
      </c>
      <c r="G85" s="173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8">
        <v>12</v>
      </c>
      <c r="P85" s="168">
        <v>11</v>
      </c>
      <c r="Q85"/>
      <c r="R85"/>
      <c r="S85"/>
      <c r="T85"/>
    </row>
    <row r="86" spans="1:20" ht="132" x14ac:dyDescent="0.3">
      <c r="A86" s="167"/>
      <c r="B86" s="174" t="s">
        <v>763</v>
      </c>
      <c r="C86" s="167" t="s">
        <v>468</v>
      </c>
      <c r="D86" s="167" t="s">
        <v>534</v>
      </c>
      <c r="E86" s="169">
        <v>0</v>
      </c>
      <c r="F86" s="168">
        <v>5</v>
      </c>
      <c r="G86" s="173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8">
        <v>5</v>
      </c>
      <c r="P86" s="168">
        <v>4</v>
      </c>
      <c r="Q86"/>
      <c r="R86"/>
      <c r="S86"/>
      <c r="T86"/>
    </row>
    <row r="87" spans="1:20" ht="99" x14ac:dyDescent="0.3">
      <c r="A87" s="167"/>
      <c r="B87" s="174" t="s">
        <v>712</v>
      </c>
      <c r="C87" s="167" t="s">
        <v>468</v>
      </c>
      <c r="D87" s="167" t="s">
        <v>534</v>
      </c>
      <c r="E87" s="169">
        <v>0</v>
      </c>
      <c r="F87" s="168">
        <v>3</v>
      </c>
      <c r="G87" s="173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8">
        <v>3</v>
      </c>
      <c r="P87" s="168">
        <v>2</v>
      </c>
      <c r="Q87"/>
      <c r="R87"/>
      <c r="S87"/>
      <c r="T87"/>
    </row>
    <row r="88" spans="1:20" ht="99" x14ac:dyDescent="0.3">
      <c r="A88" s="167"/>
      <c r="B88" s="174" t="s">
        <v>762</v>
      </c>
      <c r="C88" s="167" t="s">
        <v>468</v>
      </c>
      <c r="D88" s="167" t="s">
        <v>534</v>
      </c>
      <c r="E88" s="169">
        <v>0</v>
      </c>
      <c r="F88" s="168">
        <v>5</v>
      </c>
      <c r="G88" s="173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8">
        <v>5</v>
      </c>
      <c r="P88" s="168">
        <v>4</v>
      </c>
      <c r="Q88"/>
      <c r="R88"/>
      <c r="S88"/>
      <c r="T88"/>
    </row>
    <row r="89" spans="1:20" ht="148.5" x14ac:dyDescent="0.3">
      <c r="A89" s="167"/>
      <c r="B89" s="174" t="s">
        <v>714</v>
      </c>
      <c r="C89" s="167" t="s">
        <v>534</v>
      </c>
      <c r="D89" s="167" t="s">
        <v>468</v>
      </c>
      <c r="E89" s="169">
        <v>92.512999999999991</v>
      </c>
      <c r="F89" s="168">
        <v>12</v>
      </c>
      <c r="G89" s="173">
        <v>92.512999999999991</v>
      </c>
      <c r="H89" s="169">
        <v>187.28299999999999</v>
      </c>
      <c r="I89" s="169">
        <v>187.28299999999999</v>
      </c>
      <c r="J89" s="169">
        <v>0</v>
      </c>
      <c r="K89" s="169">
        <v>524.16</v>
      </c>
      <c r="L89" s="169">
        <v>398.71300000000002</v>
      </c>
      <c r="M89" s="169">
        <v>0</v>
      </c>
      <c r="N89" s="169">
        <v>1110.1559999999999</v>
      </c>
      <c r="O89" s="168">
        <v>12</v>
      </c>
      <c r="P89" s="168">
        <v>11</v>
      </c>
      <c r="Q89"/>
      <c r="R89"/>
      <c r="S89"/>
      <c r="T89"/>
    </row>
    <row r="90" spans="1:20" ht="115.5" x14ac:dyDescent="0.3">
      <c r="A90" s="167"/>
      <c r="B90" s="174" t="s">
        <v>766</v>
      </c>
      <c r="C90" s="167" t="s">
        <v>468</v>
      </c>
      <c r="D90" s="167" t="s">
        <v>534</v>
      </c>
      <c r="E90" s="169">
        <v>0</v>
      </c>
      <c r="F90" s="168">
        <v>5</v>
      </c>
      <c r="G90" s="173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8">
        <v>5</v>
      </c>
      <c r="P90" s="168">
        <v>4</v>
      </c>
      <c r="Q90"/>
      <c r="R90"/>
      <c r="S90"/>
      <c r="T90"/>
    </row>
    <row r="91" spans="1:20" ht="49.5" x14ac:dyDescent="0.3">
      <c r="A91" s="167"/>
      <c r="B91" s="174" t="s">
        <v>696</v>
      </c>
      <c r="C91" s="167" t="s">
        <v>534</v>
      </c>
      <c r="D91" s="167" t="s">
        <v>468</v>
      </c>
      <c r="E91" s="169">
        <v>72.75333333333333</v>
      </c>
      <c r="F91" s="168">
        <v>3</v>
      </c>
      <c r="G91" s="173">
        <v>72.75333333333333</v>
      </c>
      <c r="H91" s="169">
        <v>167.892</v>
      </c>
      <c r="I91" s="169">
        <v>167.892</v>
      </c>
      <c r="J91" s="169">
        <v>0</v>
      </c>
      <c r="K91" s="169">
        <v>81.900000000000006</v>
      </c>
      <c r="L91" s="169">
        <v>186.72800000000001</v>
      </c>
      <c r="M91" s="169">
        <v>0</v>
      </c>
      <c r="N91" s="169">
        <v>436.52</v>
      </c>
      <c r="O91" s="168">
        <v>6</v>
      </c>
      <c r="P91" s="168">
        <v>4</v>
      </c>
      <c r="Q91"/>
      <c r="R91"/>
      <c r="S91"/>
      <c r="T91"/>
    </row>
    <row r="92" spans="1:20" ht="66" x14ac:dyDescent="0.3">
      <c r="A92" s="167"/>
      <c r="B92" s="174" t="s">
        <v>701</v>
      </c>
      <c r="C92" s="167" t="s">
        <v>468</v>
      </c>
      <c r="D92" s="167" t="s">
        <v>534</v>
      </c>
      <c r="E92" s="169">
        <v>0</v>
      </c>
      <c r="F92" s="168">
        <v>5.5</v>
      </c>
      <c r="G92" s="173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8">
        <v>5</v>
      </c>
      <c r="P92" s="168">
        <v>4</v>
      </c>
      <c r="Q92"/>
      <c r="R92"/>
      <c r="S92"/>
      <c r="T92"/>
    </row>
    <row r="93" spans="1:20" x14ac:dyDescent="0.3">
      <c r="A93" s="167"/>
      <c r="B93" s="174"/>
      <c r="C93" s="167" t="s">
        <v>534</v>
      </c>
      <c r="D93" s="167" t="s">
        <v>468</v>
      </c>
      <c r="E93" s="169">
        <v>160.69616666666667</v>
      </c>
      <c r="F93" s="168">
        <v>5.5</v>
      </c>
      <c r="G93" s="173">
        <v>160.69616666666667</v>
      </c>
      <c r="H93" s="169">
        <v>418.96199999999999</v>
      </c>
      <c r="I93" s="169">
        <v>418.96199999999999</v>
      </c>
      <c r="J93" s="169">
        <v>0</v>
      </c>
      <c r="K93" s="169">
        <v>454.79700000000003</v>
      </c>
      <c r="L93" s="169">
        <v>90.418000000000006</v>
      </c>
      <c r="M93" s="169">
        <v>0</v>
      </c>
      <c r="N93" s="169">
        <v>964.17700000000002</v>
      </c>
      <c r="O93" s="168">
        <v>6</v>
      </c>
      <c r="P93" s="168">
        <v>5</v>
      </c>
      <c r="Q93"/>
      <c r="R93"/>
      <c r="S93"/>
      <c r="T93"/>
    </row>
    <row r="94" spans="1:20" ht="82.5" x14ac:dyDescent="0.3">
      <c r="A94" s="167"/>
      <c r="B94" s="174" t="s">
        <v>705</v>
      </c>
      <c r="C94" s="167" t="s">
        <v>468</v>
      </c>
      <c r="D94" s="167" t="s">
        <v>534</v>
      </c>
      <c r="E94" s="169">
        <v>0</v>
      </c>
      <c r="F94" s="168">
        <v>3</v>
      </c>
      <c r="G94" s="173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8">
        <v>3</v>
      </c>
      <c r="P94" s="168">
        <v>2</v>
      </c>
      <c r="Q94"/>
      <c r="R94"/>
      <c r="S94"/>
      <c r="T94"/>
    </row>
    <row r="95" spans="1:20" ht="49.5" x14ac:dyDescent="0.3">
      <c r="A95" s="167"/>
      <c r="B95" s="174" t="s">
        <v>716</v>
      </c>
      <c r="C95" s="167" t="s">
        <v>468</v>
      </c>
      <c r="D95" s="167" t="s">
        <v>534</v>
      </c>
      <c r="E95" s="169">
        <v>0</v>
      </c>
      <c r="F95" s="168">
        <v>5</v>
      </c>
      <c r="G95" s="173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8">
        <v>10</v>
      </c>
      <c r="P95" s="168">
        <v>8</v>
      </c>
      <c r="Q95"/>
      <c r="R95"/>
      <c r="S95"/>
      <c r="T95"/>
    </row>
    <row r="96" spans="1:20" ht="49.5" x14ac:dyDescent="0.3">
      <c r="A96" s="167"/>
      <c r="B96" s="174" t="s">
        <v>695</v>
      </c>
      <c r="C96" s="167" t="s">
        <v>534</v>
      </c>
      <c r="D96" s="167" t="s">
        <v>468</v>
      </c>
      <c r="E96" s="169">
        <v>115.51666666666667</v>
      </c>
      <c r="F96" s="168">
        <v>3</v>
      </c>
      <c r="G96" s="173">
        <v>115.51666666666667</v>
      </c>
      <c r="H96" s="169">
        <v>184.08</v>
      </c>
      <c r="I96" s="169">
        <v>184.08</v>
      </c>
      <c r="J96" s="169">
        <v>0</v>
      </c>
      <c r="K96" s="169">
        <v>62.381</v>
      </c>
      <c r="L96" s="169">
        <v>100.089</v>
      </c>
      <c r="M96" s="169">
        <v>0</v>
      </c>
      <c r="N96" s="169">
        <v>346.55</v>
      </c>
      <c r="O96" s="168">
        <v>3</v>
      </c>
      <c r="P96" s="168">
        <v>2</v>
      </c>
      <c r="Q96"/>
      <c r="R96"/>
      <c r="S96"/>
      <c r="T96"/>
    </row>
    <row r="97" spans="1:20" ht="132" x14ac:dyDescent="0.3">
      <c r="A97" s="167"/>
      <c r="B97" s="174" t="s">
        <v>765</v>
      </c>
      <c r="C97" s="167" t="s">
        <v>468</v>
      </c>
      <c r="D97" s="167" t="s">
        <v>534</v>
      </c>
      <c r="E97" s="169">
        <v>0</v>
      </c>
      <c r="F97" s="168">
        <v>5</v>
      </c>
      <c r="G97" s="173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8">
        <v>5</v>
      </c>
      <c r="P97" s="168">
        <v>4</v>
      </c>
      <c r="Q97"/>
      <c r="R97"/>
      <c r="S97"/>
      <c r="T97"/>
    </row>
    <row r="98" spans="1:20" ht="115.5" x14ac:dyDescent="0.3">
      <c r="A98" s="167"/>
      <c r="B98" s="174" t="s">
        <v>760</v>
      </c>
      <c r="C98" s="167" t="s">
        <v>534</v>
      </c>
      <c r="D98" s="167" t="s">
        <v>468</v>
      </c>
      <c r="E98" s="169">
        <v>77.844333333333338</v>
      </c>
      <c r="F98" s="168">
        <v>3</v>
      </c>
      <c r="G98" s="173">
        <v>77.844333333333338</v>
      </c>
      <c r="H98" s="169">
        <v>92.65</v>
      </c>
      <c r="I98" s="169">
        <v>92.65</v>
      </c>
      <c r="J98" s="169">
        <v>0</v>
      </c>
      <c r="K98" s="169">
        <v>87.471000000000004</v>
      </c>
      <c r="L98" s="169">
        <v>53.411999999999999</v>
      </c>
      <c r="M98" s="169">
        <v>0</v>
      </c>
      <c r="N98" s="169">
        <v>233.53300000000002</v>
      </c>
      <c r="O98" s="168">
        <v>3</v>
      </c>
      <c r="P98" s="168">
        <v>2</v>
      </c>
      <c r="Q98"/>
      <c r="R98"/>
      <c r="S98"/>
      <c r="T98"/>
    </row>
    <row r="99" spans="1:20" ht="82.5" x14ac:dyDescent="0.3">
      <c r="A99" s="167"/>
      <c r="B99" s="174" t="s">
        <v>759</v>
      </c>
      <c r="C99" s="167" t="s">
        <v>534</v>
      </c>
      <c r="D99" s="167" t="s">
        <v>468</v>
      </c>
      <c r="E99" s="169">
        <v>165.86133333333333</v>
      </c>
      <c r="F99" s="168">
        <v>3</v>
      </c>
      <c r="G99" s="173">
        <v>165.86133333333333</v>
      </c>
      <c r="H99" s="169">
        <v>292.96100000000001</v>
      </c>
      <c r="I99" s="169">
        <v>292.96100000000001</v>
      </c>
      <c r="J99" s="169">
        <v>0</v>
      </c>
      <c r="K99" s="169">
        <v>103.08</v>
      </c>
      <c r="L99" s="169">
        <v>86.94</v>
      </c>
      <c r="M99" s="169">
        <v>14.603</v>
      </c>
      <c r="N99" s="169">
        <v>497.584</v>
      </c>
      <c r="O99" s="168">
        <v>3</v>
      </c>
      <c r="P99" s="168">
        <v>2</v>
      </c>
      <c r="Q99"/>
      <c r="R99"/>
      <c r="S99"/>
      <c r="T99"/>
    </row>
    <row r="100" spans="1:20" ht="49.5" x14ac:dyDescent="0.3">
      <c r="A100" s="167"/>
      <c r="B100" s="174" t="s">
        <v>715</v>
      </c>
      <c r="C100" s="167" t="s">
        <v>468</v>
      </c>
      <c r="D100" s="167" t="s">
        <v>534</v>
      </c>
      <c r="E100" s="169">
        <v>0</v>
      </c>
      <c r="F100" s="168">
        <v>3.75</v>
      </c>
      <c r="G100" s="173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8">
        <v>6</v>
      </c>
      <c r="P100" s="168">
        <v>4</v>
      </c>
      <c r="Q100"/>
      <c r="R100"/>
      <c r="S100"/>
      <c r="T100"/>
    </row>
    <row r="101" spans="1:20" x14ac:dyDescent="0.3">
      <c r="A101" s="167"/>
      <c r="B101" s="174"/>
      <c r="C101" s="167" t="s">
        <v>534</v>
      </c>
      <c r="D101" s="167" t="s">
        <v>468</v>
      </c>
      <c r="E101" s="169">
        <v>135.36588888888889</v>
      </c>
      <c r="F101" s="168">
        <v>3.75</v>
      </c>
      <c r="G101" s="173">
        <v>123.22033333333334</v>
      </c>
      <c r="H101" s="169">
        <v>511.61199999999997</v>
      </c>
      <c r="I101" s="169">
        <v>511.61199999999997</v>
      </c>
      <c r="J101" s="169">
        <v>0</v>
      </c>
      <c r="K101" s="169">
        <v>562.851</v>
      </c>
      <c r="L101" s="169">
        <v>143.83000000000001</v>
      </c>
      <c r="M101" s="169">
        <v>0</v>
      </c>
      <c r="N101" s="169">
        <v>1218.2930000000001</v>
      </c>
      <c r="O101" s="168">
        <v>9</v>
      </c>
      <c r="P101" s="168">
        <v>7</v>
      </c>
      <c r="Q101"/>
      <c r="R101"/>
      <c r="S101"/>
      <c r="T101"/>
    </row>
    <row r="102" spans="1:20" ht="49.5" x14ac:dyDescent="0.3">
      <c r="A102" s="167"/>
      <c r="B102" s="174" t="s">
        <v>700</v>
      </c>
      <c r="C102" s="167" t="s">
        <v>534</v>
      </c>
      <c r="D102" s="167" t="s">
        <v>468</v>
      </c>
      <c r="E102" s="169">
        <v>160.69616666666667</v>
      </c>
      <c r="F102" s="168">
        <v>6</v>
      </c>
      <c r="G102" s="173">
        <v>160.69616666666667</v>
      </c>
      <c r="H102" s="169">
        <v>418.96199999999999</v>
      </c>
      <c r="I102" s="169">
        <v>418.96199999999999</v>
      </c>
      <c r="J102" s="169">
        <v>0</v>
      </c>
      <c r="K102" s="169">
        <v>454.79700000000003</v>
      </c>
      <c r="L102" s="169">
        <v>90.418000000000006</v>
      </c>
      <c r="M102" s="169">
        <v>0</v>
      </c>
      <c r="N102" s="169">
        <v>964.17700000000002</v>
      </c>
      <c r="O102" s="168">
        <v>6</v>
      </c>
      <c r="P102" s="168">
        <v>5</v>
      </c>
      <c r="Q102"/>
      <c r="R102"/>
      <c r="S102"/>
      <c r="T102"/>
    </row>
    <row r="103" spans="1:20" ht="99" x14ac:dyDescent="0.3">
      <c r="A103" s="167"/>
      <c r="B103" s="174" t="s">
        <v>767</v>
      </c>
      <c r="C103" s="167" t="s">
        <v>468</v>
      </c>
      <c r="D103" s="167" t="s">
        <v>534</v>
      </c>
      <c r="E103" s="169">
        <v>0</v>
      </c>
      <c r="F103" s="168">
        <v>5</v>
      </c>
      <c r="G103" s="173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8">
        <v>5</v>
      </c>
      <c r="P103" s="168">
        <v>4</v>
      </c>
      <c r="Q103"/>
      <c r="R103"/>
      <c r="S103"/>
      <c r="T103"/>
    </row>
    <row r="104" spans="1:20" ht="132" x14ac:dyDescent="0.3">
      <c r="A104" s="167"/>
      <c r="B104" s="174" t="s">
        <v>704</v>
      </c>
      <c r="C104" s="167" t="s">
        <v>534</v>
      </c>
      <c r="D104" s="167" t="s">
        <v>468</v>
      </c>
      <c r="E104" s="169">
        <v>146.02199999999999</v>
      </c>
      <c r="F104" s="168">
        <v>4</v>
      </c>
      <c r="G104" s="173">
        <v>146.02199999999999</v>
      </c>
      <c r="H104" s="169">
        <v>294.26799999999997</v>
      </c>
      <c r="I104" s="169">
        <v>294.26799999999997</v>
      </c>
      <c r="J104" s="169">
        <v>0</v>
      </c>
      <c r="K104" s="169">
        <v>249.37</v>
      </c>
      <c r="L104" s="169">
        <v>40.450000000000003</v>
      </c>
      <c r="M104" s="169">
        <v>0</v>
      </c>
      <c r="N104" s="169">
        <v>584.08799999999997</v>
      </c>
      <c r="O104" s="168">
        <v>4</v>
      </c>
      <c r="P104" s="168">
        <v>3</v>
      </c>
      <c r="Q104"/>
      <c r="R104"/>
      <c r="S104"/>
      <c r="T104"/>
    </row>
    <row r="105" spans="1:20" ht="115.5" x14ac:dyDescent="0.3">
      <c r="A105" s="167"/>
      <c r="B105" s="174" t="s">
        <v>713</v>
      </c>
      <c r="C105" s="167" t="s">
        <v>534</v>
      </c>
      <c r="D105" s="167" t="s">
        <v>468</v>
      </c>
      <c r="E105" s="169">
        <v>101.62224999999999</v>
      </c>
      <c r="F105" s="168">
        <v>4</v>
      </c>
      <c r="G105" s="173">
        <v>101.62224999999999</v>
      </c>
      <c r="H105" s="169">
        <v>173.04</v>
      </c>
      <c r="I105" s="169">
        <v>173.04</v>
      </c>
      <c r="J105" s="169">
        <v>0</v>
      </c>
      <c r="K105" s="169">
        <v>100.242</v>
      </c>
      <c r="L105" s="169">
        <v>133.20699999999999</v>
      </c>
      <c r="M105" s="169">
        <v>0</v>
      </c>
      <c r="N105" s="169">
        <v>406.48899999999998</v>
      </c>
      <c r="O105" s="168">
        <v>4</v>
      </c>
      <c r="P105" s="168">
        <v>3</v>
      </c>
      <c r="Q105"/>
      <c r="R105"/>
      <c r="S105"/>
      <c r="T105"/>
    </row>
    <row r="106" spans="1:20" ht="49.5" x14ac:dyDescent="0.3">
      <c r="A106" s="167"/>
      <c r="B106" s="174" t="s">
        <v>718</v>
      </c>
      <c r="C106" s="167" t="s">
        <v>468</v>
      </c>
      <c r="D106" s="167" t="s">
        <v>534</v>
      </c>
      <c r="E106" s="169">
        <v>0</v>
      </c>
      <c r="F106" s="168">
        <v>3</v>
      </c>
      <c r="G106" s="173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8">
        <v>3</v>
      </c>
      <c r="P106" s="168">
        <v>2</v>
      </c>
      <c r="Q106"/>
      <c r="R106"/>
      <c r="S106"/>
      <c r="T106"/>
    </row>
    <row r="107" spans="1:20" ht="49.5" x14ac:dyDescent="0.3">
      <c r="A107" s="167"/>
      <c r="B107" s="174" t="s">
        <v>717</v>
      </c>
      <c r="C107" s="167" t="s">
        <v>468</v>
      </c>
      <c r="D107" s="167" t="s">
        <v>534</v>
      </c>
      <c r="E107" s="169">
        <v>0</v>
      </c>
      <c r="F107" s="168">
        <v>7</v>
      </c>
      <c r="G107" s="173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8">
        <v>7</v>
      </c>
      <c r="P107" s="168">
        <v>6</v>
      </c>
      <c r="Q107"/>
      <c r="R107"/>
      <c r="S107"/>
      <c r="T107"/>
    </row>
    <row r="108" spans="1:20" ht="49.5" x14ac:dyDescent="0.3">
      <c r="A108" s="167"/>
      <c r="B108" s="174" t="s">
        <v>699</v>
      </c>
      <c r="C108" s="167" t="s">
        <v>534</v>
      </c>
      <c r="D108" s="167" t="s">
        <v>468</v>
      </c>
      <c r="E108" s="169">
        <v>104.90666666666668</v>
      </c>
      <c r="F108" s="168">
        <v>6</v>
      </c>
      <c r="G108" s="173">
        <v>104.90666666666668</v>
      </c>
      <c r="H108" s="169">
        <v>383.98200000000003</v>
      </c>
      <c r="I108" s="169">
        <v>383.98200000000003</v>
      </c>
      <c r="J108" s="169">
        <v>0</v>
      </c>
      <c r="K108" s="169">
        <v>155.04</v>
      </c>
      <c r="L108" s="169">
        <v>90.418000000000006</v>
      </c>
      <c r="M108" s="169">
        <v>0</v>
      </c>
      <c r="N108" s="169">
        <v>629.44000000000005</v>
      </c>
      <c r="O108" s="168">
        <v>6</v>
      </c>
      <c r="P108" s="168">
        <v>5</v>
      </c>
      <c r="Q108"/>
      <c r="R108"/>
      <c r="S108"/>
      <c r="T108"/>
    </row>
    <row r="109" spans="1:20" ht="148.5" x14ac:dyDescent="0.3">
      <c r="A109" s="167"/>
      <c r="B109" s="174" t="s">
        <v>697</v>
      </c>
      <c r="C109" s="167" t="s">
        <v>534</v>
      </c>
      <c r="D109" s="167" t="s">
        <v>468</v>
      </c>
      <c r="E109" s="169">
        <v>222.02999999999997</v>
      </c>
      <c r="F109" s="168">
        <v>3</v>
      </c>
      <c r="G109" s="173">
        <v>222.02999999999997</v>
      </c>
      <c r="H109" s="169">
        <v>388.50799999999998</v>
      </c>
      <c r="I109" s="169">
        <v>388.50799999999998</v>
      </c>
      <c r="J109" s="169">
        <v>0</v>
      </c>
      <c r="K109" s="169">
        <v>190.512</v>
      </c>
      <c r="L109" s="169">
        <v>87.07</v>
      </c>
      <c r="M109" s="169">
        <v>0</v>
      </c>
      <c r="N109" s="169">
        <v>666.08999999999992</v>
      </c>
      <c r="O109" s="168">
        <v>3</v>
      </c>
      <c r="P109" s="168">
        <v>2</v>
      </c>
      <c r="Q109"/>
      <c r="R109"/>
      <c r="S109"/>
      <c r="T109"/>
    </row>
    <row r="110" spans="1:20" ht="66" x14ac:dyDescent="0.3">
      <c r="A110" s="167"/>
      <c r="B110" s="174" t="s">
        <v>761</v>
      </c>
      <c r="C110" s="167" t="s">
        <v>534</v>
      </c>
      <c r="D110" s="167" t="s">
        <v>468</v>
      </c>
      <c r="E110" s="169">
        <v>124.505</v>
      </c>
      <c r="F110" s="168">
        <v>3</v>
      </c>
      <c r="G110" s="173">
        <v>124.505</v>
      </c>
      <c r="H110" s="169">
        <v>191.95699999999999</v>
      </c>
      <c r="I110" s="169">
        <v>191.95699999999999</v>
      </c>
      <c r="J110" s="169">
        <v>0</v>
      </c>
      <c r="K110" s="169">
        <v>81.900000000000006</v>
      </c>
      <c r="L110" s="169">
        <v>99.658000000000001</v>
      </c>
      <c r="M110" s="169">
        <v>0</v>
      </c>
      <c r="N110" s="169">
        <v>373.51499999999999</v>
      </c>
      <c r="O110" s="168">
        <v>3</v>
      </c>
      <c r="P110" s="168">
        <v>2</v>
      </c>
      <c r="Q110"/>
      <c r="R110"/>
      <c r="S110"/>
      <c r="T110"/>
    </row>
    <row r="111" spans="1:20" ht="148.5" x14ac:dyDescent="0.3">
      <c r="A111" s="167"/>
      <c r="B111" s="174" t="s">
        <v>702</v>
      </c>
      <c r="C111" s="167" t="s">
        <v>534</v>
      </c>
      <c r="D111" s="167" t="s">
        <v>468</v>
      </c>
      <c r="E111" s="169">
        <v>160.69616666666667</v>
      </c>
      <c r="F111" s="168">
        <v>6</v>
      </c>
      <c r="G111" s="173">
        <v>160.69616666666667</v>
      </c>
      <c r="H111" s="169">
        <v>418.96199999999999</v>
      </c>
      <c r="I111" s="169">
        <v>418.96199999999999</v>
      </c>
      <c r="J111" s="169">
        <v>0</v>
      </c>
      <c r="K111" s="169">
        <v>454.79700000000003</v>
      </c>
      <c r="L111" s="169">
        <v>90.418000000000006</v>
      </c>
      <c r="M111" s="169">
        <v>0</v>
      </c>
      <c r="N111" s="169">
        <v>964.17700000000002</v>
      </c>
      <c r="O111" s="168">
        <v>6</v>
      </c>
      <c r="P111" s="168">
        <v>5</v>
      </c>
      <c r="Q111"/>
      <c r="R111"/>
      <c r="S111"/>
      <c r="T111"/>
    </row>
    <row r="112" spans="1:20" ht="33" x14ac:dyDescent="0.3">
      <c r="A112" s="167"/>
      <c r="B112" s="174" t="s">
        <v>698</v>
      </c>
      <c r="C112" s="167" t="s">
        <v>534</v>
      </c>
      <c r="D112" s="167" t="s">
        <v>468</v>
      </c>
      <c r="E112" s="169">
        <v>162.33644444444445</v>
      </c>
      <c r="F112" s="168">
        <v>4.5</v>
      </c>
      <c r="G112" s="173">
        <v>162.73991666666666</v>
      </c>
      <c r="H112" s="169">
        <v>711.923</v>
      </c>
      <c r="I112" s="169">
        <v>711.923</v>
      </c>
      <c r="J112" s="169">
        <v>0</v>
      </c>
      <c r="K112" s="169">
        <v>557.87700000000007</v>
      </c>
      <c r="L112" s="169">
        <v>177.358</v>
      </c>
      <c r="M112" s="169">
        <v>13.87</v>
      </c>
      <c r="N112" s="169">
        <v>1461.028</v>
      </c>
      <c r="O112" s="168">
        <v>9</v>
      </c>
      <c r="P112" s="168">
        <v>7</v>
      </c>
      <c r="Q112"/>
      <c r="R112"/>
      <c r="S112"/>
      <c r="T112"/>
    </row>
    <row r="113" spans="1:20" ht="33" x14ac:dyDescent="0.3">
      <c r="A113" s="167"/>
      <c r="B113" s="174" t="s">
        <v>703</v>
      </c>
      <c r="C113" s="167" t="s">
        <v>534</v>
      </c>
      <c r="D113" s="167" t="s">
        <v>468</v>
      </c>
      <c r="E113" s="169">
        <v>94.866249999999994</v>
      </c>
      <c r="F113" s="168">
        <v>4</v>
      </c>
      <c r="G113" s="173">
        <v>94.866249999999994</v>
      </c>
      <c r="H113" s="169">
        <v>294.26799999999997</v>
      </c>
      <c r="I113" s="169">
        <v>294.26799999999997</v>
      </c>
      <c r="J113" s="169">
        <v>0</v>
      </c>
      <c r="K113" s="169">
        <v>44.747</v>
      </c>
      <c r="L113" s="169">
        <v>40.450000000000003</v>
      </c>
      <c r="M113" s="169">
        <v>0</v>
      </c>
      <c r="N113" s="169">
        <v>379.46499999999997</v>
      </c>
      <c r="O113" s="168">
        <v>4</v>
      </c>
      <c r="P113" s="168">
        <v>3</v>
      </c>
      <c r="Q113"/>
      <c r="R113"/>
      <c r="S113"/>
      <c r="T113"/>
    </row>
    <row r="114" spans="1:20" ht="99" x14ac:dyDescent="0.3">
      <c r="A114" s="167"/>
      <c r="B114" s="174" t="s">
        <v>719</v>
      </c>
      <c r="C114" s="167" t="s">
        <v>468</v>
      </c>
      <c r="D114" s="167" t="s">
        <v>534</v>
      </c>
      <c r="E114" s="169">
        <v>0</v>
      </c>
      <c r="F114" s="168">
        <v>4</v>
      </c>
      <c r="G114" s="173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8">
        <v>4</v>
      </c>
      <c r="P114" s="168">
        <v>3</v>
      </c>
      <c r="Q114"/>
      <c r="R114"/>
      <c r="S114"/>
      <c r="T114"/>
    </row>
    <row r="115" spans="1:20" ht="82.5" x14ac:dyDescent="0.3">
      <c r="A115" s="167" t="s">
        <v>185</v>
      </c>
      <c r="B115" s="174" t="s">
        <v>775</v>
      </c>
      <c r="C115" s="166" t="s">
        <v>534</v>
      </c>
      <c r="D115" s="166" t="s">
        <v>468</v>
      </c>
      <c r="E115" s="169">
        <v>13.005799999999999</v>
      </c>
      <c r="F115" s="168">
        <v>5</v>
      </c>
      <c r="G115" s="173">
        <v>13.005799999999999</v>
      </c>
      <c r="H115" s="169">
        <v>0</v>
      </c>
      <c r="I115" s="169">
        <v>0</v>
      </c>
      <c r="J115" s="169">
        <v>0</v>
      </c>
      <c r="K115" s="169">
        <v>0</v>
      </c>
      <c r="L115" s="169">
        <v>65.028999999999996</v>
      </c>
      <c r="M115" s="169">
        <v>0</v>
      </c>
      <c r="N115" s="169">
        <v>65.028999999999996</v>
      </c>
      <c r="O115" s="168">
        <v>5</v>
      </c>
      <c r="P115" s="168">
        <v>4</v>
      </c>
      <c r="Q115"/>
      <c r="R115"/>
      <c r="S115"/>
      <c r="T115"/>
    </row>
    <row r="116" spans="1:20" ht="82.5" x14ac:dyDescent="0.3">
      <c r="A116" s="167"/>
      <c r="B116" s="174" t="s">
        <v>776</v>
      </c>
      <c r="C116" s="166" t="s">
        <v>534</v>
      </c>
      <c r="D116" s="166" t="s">
        <v>468</v>
      </c>
      <c r="E116" s="169">
        <v>60.41</v>
      </c>
      <c r="F116" s="168">
        <v>3</v>
      </c>
      <c r="G116" s="173">
        <v>60.41</v>
      </c>
      <c r="H116" s="169">
        <v>0</v>
      </c>
      <c r="I116" s="169">
        <v>0</v>
      </c>
      <c r="J116" s="169">
        <v>0</v>
      </c>
      <c r="K116" s="169">
        <v>0</v>
      </c>
      <c r="L116" s="169">
        <v>181.23</v>
      </c>
      <c r="M116" s="169">
        <v>0</v>
      </c>
      <c r="N116" s="169">
        <v>181.23</v>
      </c>
      <c r="O116" s="168">
        <v>3</v>
      </c>
      <c r="P116" s="168">
        <v>2</v>
      </c>
      <c r="Q116"/>
      <c r="R116"/>
      <c r="S116"/>
      <c r="T116"/>
    </row>
    <row r="117" spans="1:20" ht="66" x14ac:dyDescent="0.3">
      <c r="A117" s="167"/>
      <c r="B117" s="174" t="s">
        <v>769</v>
      </c>
      <c r="C117" s="166" t="s">
        <v>534</v>
      </c>
      <c r="D117" s="166" t="s">
        <v>468</v>
      </c>
      <c r="E117" s="169">
        <v>152.31075000000001</v>
      </c>
      <c r="F117" s="168">
        <v>4</v>
      </c>
      <c r="G117" s="173">
        <v>152.31075000000001</v>
      </c>
      <c r="H117" s="169">
        <v>331.5</v>
      </c>
      <c r="I117" s="169">
        <v>331.5</v>
      </c>
      <c r="J117" s="169">
        <v>0</v>
      </c>
      <c r="K117" s="169">
        <v>184.643</v>
      </c>
      <c r="L117" s="169">
        <v>93.1</v>
      </c>
      <c r="M117" s="169">
        <v>0</v>
      </c>
      <c r="N117" s="169">
        <v>609.24300000000005</v>
      </c>
      <c r="O117" s="168">
        <v>4</v>
      </c>
      <c r="P117" s="168">
        <v>3</v>
      </c>
      <c r="Q117"/>
      <c r="R117"/>
      <c r="S117"/>
      <c r="T117"/>
    </row>
    <row r="118" spans="1:20" ht="115.5" x14ac:dyDescent="0.3">
      <c r="A118" s="167"/>
      <c r="B118" s="174" t="s">
        <v>770</v>
      </c>
      <c r="C118" s="166" t="s">
        <v>534</v>
      </c>
      <c r="D118" s="166" t="s">
        <v>468</v>
      </c>
      <c r="E118" s="169">
        <v>70.740000000000009</v>
      </c>
      <c r="F118" s="168">
        <v>4.5</v>
      </c>
      <c r="G118" s="173">
        <v>64.056735119047616</v>
      </c>
      <c r="H118" s="169">
        <v>483.99</v>
      </c>
      <c r="I118" s="169">
        <v>483.99</v>
      </c>
      <c r="J118" s="169">
        <v>0</v>
      </c>
      <c r="K118" s="169">
        <v>270.10899999999998</v>
      </c>
      <c r="L118" s="169">
        <v>519.221</v>
      </c>
      <c r="M118" s="169">
        <v>0</v>
      </c>
      <c r="N118" s="169">
        <v>1273.3200000000002</v>
      </c>
      <c r="O118" s="168">
        <v>18</v>
      </c>
      <c r="P118" s="168">
        <v>14</v>
      </c>
      <c r="Q118"/>
      <c r="R118"/>
      <c r="S118"/>
      <c r="T118"/>
    </row>
    <row r="119" spans="1:20" ht="66" x14ac:dyDescent="0.3">
      <c r="A119" s="167"/>
      <c r="B119" s="174" t="s">
        <v>720</v>
      </c>
      <c r="C119" s="166" t="s">
        <v>534</v>
      </c>
      <c r="D119" s="166" t="s">
        <v>468</v>
      </c>
      <c r="E119" s="169">
        <v>108.01363636363637</v>
      </c>
      <c r="F119" s="168">
        <v>3.6666666666666665</v>
      </c>
      <c r="G119" s="173">
        <v>101.91894444444445</v>
      </c>
      <c r="H119" s="169">
        <v>550.92200000000003</v>
      </c>
      <c r="I119" s="169">
        <v>550.92200000000003</v>
      </c>
      <c r="J119" s="169">
        <v>0</v>
      </c>
      <c r="K119" s="169">
        <v>320.47300000000001</v>
      </c>
      <c r="L119" s="169">
        <v>316.755</v>
      </c>
      <c r="M119" s="169">
        <v>0</v>
      </c>
      <c r="N119" s="169">
        <v>1188.1500000000001</v>
      </c>
      <c r="O119" s="168">
        <v>11</v>
      </c>
      <c r="P119" s="168">
        <v>8</v>
      </c>
      <c r="Q119"/>
      <c r="R119"/>
      <c r="S119"/>
      <c r="T119"/>
    </row>
    <row r="120" spans="1:20" ht="82.5" x14ac:dyDescent="0.3">
      <c r="A120" s="167"/>
      <c r="B120" s="174" t="s">
        <v>779</v>
      </c>
      <c r="C120" s="166" t="s">
        <v>534</v>
      </c>
      <c r="D120" s="166" t="s">
        <v>468</v>
      </c>
      <c r="E120" s="169">
        <v>94.429857142857145</v>
      </c>
      <c r="F120" s="168">
        <v>7</v>
      </c>
      <c r="G120" s="173">
        <v>94.429857142857145</v>
      </c>
      <c r="H120" s="169">
        <v>152.49</v>
      </c>
      <c r="I120" s="169">
        <v>152.49</v>
      </c>
      <c r="J120" s="169">
        <v>0</v>
      </c>
      <c r="K120" s="169">
        <v>270.10899999999998</v>
      </c>
      <c r="L120" s="169">
        <v>238.41</v>
      </c>
      <c r="M120" s="169">
        <v>0</v>
      </c>
      <c r="N120" s="169">
        <v>661.00900000000001</v>
      </c>
      <c r="O120" s="168">
        <v>7</v>
      </c>
      <c r="P120" s="168">
        <v>6</v>
      </c>
      <c r="Q120"/>
      <c r="R120"/>
      <c r="S120"/>
      <c r="T120"/>
    </row>
    <row r="121" spans="1:20" ht="82.5" x14ac:dyDescent="0.3">
      <c r="A121" s="167"/>
      <c r="B121" s="174" t="s">
        <v>771</v>
      </c>
      <c r="C121" s="166" t="s">
        <v>534</v>
      </c>
      <c r="D121" s="166" t="s">
        <v>468</v>
      </c>
      <c r="E121" s="169">
        <v>55.664636363636355</v>
      </c>
      <c r="F121" s="168">
        <v>3.6666666666666665</v>
      </c>
      <c r="G121" s="173">
        <v>53.932361111111106</v>
      </c>
      <c r="H121" s="169">
        <v>331.5</v>
      </c>
      <c r="I121" s="169">
        <v>331.5</v>
      </c>
      <c r="J121" s="169">
        <v>0</v>
      </c>
      <c r="K121" s="169">
        <v>0</v>
      </c>
      <c r="L121" s="169">
        <v>280.81100000000004</v>
      </c>
      <c r="M121" s="169">
        <v>0</v>
      </c>
      <c r="N121" s="169">
        <v>612.31099999999992</v>
      </c>
      <c r="O121" s="168">
        <v>11</v>
      </c>
      <c r="P121" s="168">
        <v>8</v>
      </c>
      <c r="Q121"/>
      <c r="R121"/>
      <c r="S121"/>
      <c r="T121"/>
    </row>
    <row r="122" spans="1:20" ht="99" x14ac:dyDescent="0.3">
      <c r="A122" s="167"/>
      <c r="B122" s="174" t="s">
        <v>781</v>
      </c>
      <c r="C122" s="166" t="s">
        <v>534</v>
      </c>
      <c r="D122" s="166" t="s">
        <v>468</v>
      </c>
      <c r="E122" s="169">
        <v>58.443000000000005</v>
      </c>
      <c r="F122" s="168">
        <v>3</v>
      </c>
      <c r="G122" s="173">
        <v>58.443000000000005</v>
      </c>
      <c r="H122" s="169">
        <v>0</v>
      </c>
      <c r="I122" s="169">
        <v>0</v>
      </c>
      <c r="J122" s="169">
        <v>0</v>
      </c>
      <c r="K122" s="169">
        <v>0</v>
      </c>
      <c r="L122" s="169">
        <v>175.32900000000001</v>
      </c>
      <c r="M122" s="169">
        <v>0</v>
      </c>
      <c r="N122" s="169">
        <v>175.32900000000001</v>
      </c>
      <c r="O122" s="168">
        <v>3</v>
      </c>
      <c r="P122" s="168">
        <v>2</v>
      </c>
      <c r="Q122"/>
      <c r="R122"/>
      <c r="S122"/>
      <c r="T122"/>
    </row>
    <row r="123" spans="1:20" ht="66" x14ac:dyDescent="0.3">
      <c r="A123" s="167"/>
      <c r="B123" s="174" t="s">
        <v>777</v>
      </c>
      <c r="C123" s="166" t="s">
        <v>534</v>
      </c>
      <c r="D123" s="166" t="s">
        <v>468</v>
      </c>
      <c r="E123" s="169">
        <v>127.05133333333333</v>
      </c>
      <c r="F123" s="168">
        <v>3</v>
      </c>
      <c r="G123" s="173">
        <v>127.05133333333333</v>
      </c>
      <c r="H123" s="169">
        <v>115.349</v>
      </c>
      <c r="I123" s="169">
        <v>115.349</v>
      </c>
      <c r="J123" s="169">
        <v>0</v>
      </c>
      <c r="K123" s="169">
        <v>166.15199999999999</v>
      </c>
      <c r="L123" s="169">
        <v>99.653000000000006</v>
      </c>
      <c r="M123" s="169">
        <v>0</v>
      </c>
      <c r="N123" s="169">
        <v>381.154</v>
      </c>
      <c r="O123" s="168">
        <v>3</v>
      </c>
      <c r="P123" s="168">
        <v>2</v>
      </c>
      <c r="Q123"/>
      <c r="R123"/>
      <c r="S123"/>
      <c r="T123"/>
    </row>
    <row r="124" spans="1:20" ht="82.5" x14ac:dyDescent="0.3">
      <c r="A124" s="167"/>
      <c r="B124" s="174" t="s">
        <v>773</v>
      </c>
      <c r="C124" s="166" t="s">
        <v>534</v>
      </c>
      <c r="D124" s="166" t="s">
        <v>468</v>
      </c>
      <c r="E124" s="169">
        <v>113.0272857142857</v>
      </c>
      <c r="F124" s="168">
        <v>3.5</v>
      </c>
      <c r="G124" s="173">
        <v>124.52437499999999</v>
      </c>
      <c r="H124" s="169">
        <v>308.43400000000003</v>
      </c>
      <c r="I124" s="169">
        <v>308.43400000000003</v>
      </c>
      <c r="J124" s="169">
        <v>0</v>
      </c>
      <c r="K124" s="169">
        <v>94.492000000000004</v>
      </c>
      <c r="L124" s="169">
        <v>354.46500000000003</v>
      </c>
      <c r="M124" s="169">
        <v>33.799999999999997</v>
      </c>
      <c r="N124" s="169">
        <v>791.19099999999992</v>
      </c>
      <c r="O124" s="168">
        <v>7</v>
      </c>
      <c r="P124" s="168">
        <v>5</v>
      </c>
      <c r="Q124"/>
      <c r="R124"/>
      <c r="S124"/>
      <c r="T124"/>
    </row>
    <row r="125" spans="1:20" ht="99" x14ac:dyDescent="0.3">
      <c r="A125" s="167"/>
      <c r="B125" s="174" t="s">
        <v>778</v>
      </c>
      <c r="C125" s="166" t="s">
        <v>534</v>
      </c>
      <c r="D125" s="166" t="s">
        <v>468</v>
      </c>
      <c r="E125" s="169">
        <v>127.05133333333333</v>
      </c>
      <c r="F125" s="168">
        <v>3</v>
      </c>
      <c r="G125" s="173">
        <v>127.05133333333333</v>
      </c>
      <c r="H125" s="169">
        <v>115.349</v>
      </c>
      <c r="I125" s="169">
        <v>115.349</v>
      </c>
      <c r="J125" s="169">
        <v>0</v>
      </c>
      <c r="K125" s="169">
        <v>166.15199999999999</v>
      </c>
      <c r="L125" s="169">
        <v>99.653000000000006</v>
      </c>
      <c r="M125" s="169">
        <v>0</v>
      </c>
      <c r="N125" s="169">
        <v>381.154</v>
      </c>
      <c r="O125" s="168">
        <v>3</v>
      </c>
      <c r="P125" s="168">
        <v>2</v>
      </c>
      <c r="Q125"/>
      <c r="R125"/>
      <c r="S125"/>
      <c r="T125"/>
    </row>
    <row r="126" spans="1:20" ht="82.5" x14ac:dyDescent="0.3">
      <c r="A126" s="167"/>
      <c r="B126" s="174" t="s">
        <v>768</v>
      </c>
      <c r="C126" s="166" t="s">
        <v>534</v>
      </c>
      <c r="D126" s="166" t="s">
        <v>468</v>
      </c>
      <c r="E126" s="169">
        <v>83.126666666666665</v>
      </c>
      <c r="F126" s="168">
        <v>3</v>
      </c>
      <c r="G126" s="173">
        <v>83.126666666666665</v>
      </c>
      <c r="H126" s="169">
        <v>249.38</v>
      </c>
      <c r="I126" s="169">
        <v>249.38</v>
      </c>
      <c r="J126" s="169">
        <v>0</v>
      </c>
      <c r="K126" s="169">
        <v>0</v>
      </c>
      <c r="L126" s="169">
        <v>0</v>
      </c>
      <c r="M126" s="169">
        <v>0</v>
      </c>
      <c r="N126" s="169">
        <v>249.38</v>
      </c>
      <c r="O126" s="168">
        <v>3</v>
      </c>
      <c r="P126" s="168">
        <v>2</v>
      </c>
      <c r="Q126"/>
      <c r="R126"/>
      <c r="S126"/>
      <c r="T126"/>
    </row>
    <row r="127" spans="1:20" ht="99" x14ac:dyDescent="0.3">
      <c r="A127" s="167"/>
      <c r="B127" s="174" t="s">
        <v>780</v>
      </c>
      <c r="C127" s="166" t="s">
        <v>534</v>
      </c>
      <c r="D127" s="166" t="s">
        <v>468</v>
      </c>
      <c r="E127" s="169">
        <v>38.923250000000003</v>
      </c>
      <c r="F127" s="168">
        <v>4</v>
      </c>
      <c r="G127" s="173">
        <v>38.923250000000003</v>
      </c>
      <c r="H127" s="169">
        <v>0</v>
      </c>
      <c r="I127" s="169">
        <v>0</v>
      </c>
      <c r="J127" s="169">
        <v>0</v>
      </c>
      <c r="K127" s="169">
        <v>0</v>
      </c>
      <c r="L127" s="169">
        <v>155.69300000000001</v>
      </c>
      <c r="M127" s="169">
        <v>0</v>
      </c>
      <c r="N127" s="169">
        <v>155.69300000000001</v>
      </c>
      <c r="O127" s="168">
        <v>4</v>
      </c>
      <c r="P127" s="168">
        <v>3</v>
      </c>
      <c r="Q127"/>
      <c r="R127"/>
      <c r="S127"/>
      <c r="T127"/>
    </row>
    <row r="128" spans="1:20" ht="66" x14ac:dyDescent="0.3">
      <c r="A128" s="167"/>
      <c r="B128" s="174" t="s">
        <v>772</v>
      </c>
      <c r="C128" s="166" t="s">
        <v>534</v>
      </c>
      <c r="D128" s="166" t="s">
        <v>468</v>
      </c>
      <c r="E128" s="169">
        <v>110.10263636363635</v>
      </c>
      <c r="F128" s="168">
        <v>3.6666666666666665</v>
      </c>
      <c r="G128" s="173">
        <v>117.07219444444445</v>
      </c>
      <c r="H128" s="169">
        <v>527.84199999999998</v>
      </c>
      <c r="I128" s="169">
        <v>527.84199999999998</v>
      </c>
      <c r="J128" s="169">
        <v>0</v>
      </c>
      <c r="K128" s="169">
        <v>230.322</v>
      </c>
      <c r="L128" s="169">
        <v>452.96500000000003</v>
      </c>
      <c r="M128" s="169">
        <v>0</v>
      </c>
      <c r="N128" s="169">
        <v>1211.1289999999999</v>
      </c>
      <c r="O128" s="168">
        <v>11</v>
      </c>
      <c r="P128" s="168">
        <v>8</v>
      </c>
      <c r="Q128"/>
      <c r="R128"/>
      <c r="S128"/>
      <c r="T128"/>
    </row>
    <row r="129" spans="1:20" ht="66" x14ac:dyDescent="0.3">
      <c r="A129" s="167"/>
      <c r="B129" s="174" t="s">
        <v>774</v>
      </c>
      <c r="C129" s="166" t="s">
        <v>534</v>
      </c>
      <c r="D129" s="166" t="s">
        <v>468</v>
      </c>
      <c r="E129" s="169">
        <v>93.636285714285705</v>
      </c>
      <c r="F129" s="168">
        <v>3.5</v>
      </c>
      <c r="G129" s="173">
        <v>89.483000000000004</v>
      </c>
      <c r="H129" s="169">
        <v>219.40799999999999</v>
      </c>
      <c r="I129" s="169">
        <v>219.40799999999999</v>
      </c>
      <c r="J129" s="169">
        <v>0</v>
      </c>
      <c r="K129" s="169">
        <v>135.83000000000001</v>
      </c>
      <c r="L129" s="169">
        <v>300.21600000000001</v>
      </c>
      <c r="M129" s="169">
        <v>0</v>
      </c>
      <c r="N129" s="169">
        <v>655.45399999999995</v>
      </c>
      <c r="O129" s="168">
        <v>7</v>
      </c>
      <c r="P129" s="168">
        <v>5</v>
      </c>
      <c r="Q129"/>
      <c r="R129"/>
      <c r="S129"/>
      <c r="T129"/>
    </row>
    <row r="130" spans="1:20" ht="49.5" x14ac:dyDescent="0.3">
      <c r="A130" s="167" t="s">
        <v>186</v>
      </c>
      <c r="B130" s="174" t="s">
        <v>786</v>
      </c>
      <c r="C130" s="166" t="s">
        <v>534</v>
      </c>
      <c r="D130" s="166" t="s">
        <v>468</v>
      </c>
      <c r="E130" s="169">
        <v>108.66500000000001</v>
      </c>
      <c r="F130" s="168">
        <v>5</v>
      </c>
      <c r="G130" s="173">
        <v>108.66500000000001</v>
      </c>
      <c r="H130" s="169">
        <v>294.16000000000003</v>
      </c>
      <c r="I130" s="169">
        <v>294.16000000000003</v>
      </c>
      <c r="J130" s="169">
        <v>0</v>
      </c>
      <c r="K130" s="169">
        <v>132.804</v>
      </c>
      <c r="L130" s="169">
        <v>96.515000000000001</v>
      </c>
      <c r="M130" s="169">
        <v>19.846</v>
      </c>
      <c r="N130" s="169">
        <v>543.32500000000005</v>
      </c>
      <c r="O130" s="168">
        <v>5</v>
      </c>
      <c r="P130" s="168">
        <v>4</v>
      </c>
      <c r="Q130"/>
      <c r="R130"/>
      <c r="S130"/>
      <c r="T130"/>
    </row>
    <row r="131" spans="1:20" ht="33" x14ac:dyDescent="0.3">
      <c r="A131" s="167"/>
      <c r="B131" s="174" t="s">
        <v>721</v>
      </c>
      <c r="C131" s="166" t="s">
        <v>534</v>
      </c>
      <c r="D131" s="166" t="s">
        <v>468</v>
      </c>
      <c r="E131" s="169">
        <v>17.758666666666667</v>
      </c>
      <c r="F131" s="168">
        <v>3</v>
      </c>
      <c r="G131" s="173">
        <v>17.758666666666667</v>
      </c>
      <c r="H131" s="169">
        <v>0</v>
      </c>
      <c r="I131" s="169">
        <v>0</v>
      </c>
      <c r="J131" s="169">
        <v>0</v>
      </c>
      <c r="K131" s="169">
        <v>0</v>
      </c>
      <c r="L131" s="169">
        <v>53.276000000000003</v>
      </c>
      <c r="M131" s="169">
        <v>0</v>
      </c>
      <c r="N131" s="169">
        <v>53.276000000000003</v>
      </c>
      <c r="O131" s="168">
        <v>3</v>
      </c>
      <c r="P131" s="168">
        <v>2</v>
      </c>
      <c r="Q131"/>
      <c r="R131"/>
      <c r="S131"/>
      <c r="T131"/>
    </row>
    <row r="132" spans="1:20" ht="49.5" x14ac:dyDescent="0.3">
      <c r="A132" s="167"/>
      <c r="B132" s="174" t="s">
        <v>785</v>
      </c>
      <c r="C132" s="166" t="s">
        <v>534</v>
      </c>
      <c r="D132" s="166" t="s">
        <v>468</v>
      </c>
      <c r="E132" s="169">
        <v>82.104200000000006</v>
      </c>
      <c r="F132" s="168">
        <v>5</v>
      </c>
      <c r="G132" s="173">
        <v>82.104200000000006</v>
      </c>
      <c r="H132" s="169">
        <v>294.16000000000003</v>
      </c>
      <c r="I132" s="169">
        <v>294.16000000000003</v>
      </c>
      <c r="J132" s="169">
        <v>0</v>
      </c>
      <c r="K132" s="169">
        <v>0</v>
      </c>
      <c r="L132" s="169">
        <v>96.515000000000001</v>
      </c>
      <c r="M132" s="169">
        <v>19.846</v>
      </c>
      <c r="N132" s="169">
        <v>410.52100000000002</v>
      </c>
      <c r="O132" s="168">
        <v>5</v>
      </c>
      <c r="P132" s="168">
        <v>4</v>
      </c>
      <c r="Q132"/>
      <c r="R132"/>
      <c r="S132"/>
      <c r="T132"/>
    </row>
    <row r="133" spans="1:20" ht="66" x14ac:dyDescent="0.3">
      <c r="A133" s="167"/>
      <c r="B133" s="174" t="s">
        <v>782</v>
      </c>
      <c r="C133" s="166" t="s">
        <v>534</v>
      </c>
      <c r="D133" s="166" t="s">
        <v>468</v>
      </c>
      <c r="E133" s="169">
        <v>141.71677777777779</v>
      </c>
      <c r="F133" s="168">
        <v>9</v>
      </c>
      <c r="G133" s="173">
        <v>141.71677777777779</v>
      </c>
      <c r="H133" s="169">
        <v>285.04599999999999</v>
      </c>
      <c r="I133" s="169">
        <v>285.04599999999999</v>
      </c>
      <c r="J133" s="169">
        <v>0</v>
      </c>
      <c r="K133" s="169">
        <v>527.87699999999995</v>
      </c>
      <c r="L133" s="169">
        <v>146.63200000000001</v>
      </c>
      <c r="M133" s="169">
        <v>315.89600000000002</v>
      </c>
      <c r="N133" s="169">
        <v>1275.451</v>
      </c>
      <c r="O133" s="168">
        <v>9</v>
      </c>
      <c r="P133" s="168">
        <v>8</v>
      </c>
      <c r="Q133"/>
      <c r="R133"/>
      <c r="S133"/>
      <c r="T133"/>
    </row>
    <row r="134" spans="1:20" ht="49.5" x14ac:dyDescent="0.3">
      <c r="A134" s="167"/>
      <c r="B134" s="174" t="s">
        <v>784</v>
      </c>
      <c r="C134" s="166" t="s">
        <v>534</v>
      </c>
      <c r="D134" s="166" t="s">
        <v>468</v>
      </c>
      <c r="E134" s="169">
        <v>82.104200000000006</v>
      </c>
      <c r="F134" s="168">
        <v>5</v>
      </c>
      <c r="G134" s="173">
        <v>82.104200000000006</v>
      </c>
      <c r="H134" s="169">
        <v>294.16000000000003</v>
      </c>
      <c r="I134" s="169">
        <v>294.16000000000003</v>
      </c>
      <c r="J134" s="169">
        <v>0</v>
      </c>
      <c r="K134" s="169">
        <v>0</v>
      </c>
      <c r="L134" s="169">
        <v>96.515000000000001</v>
      </c>
      <c r="M134" s="169">
        <v>19.846</v>
      </c>
      <c r="N134" s="169">
        <v>410.52100000000002</v>
      </c>
      <c r="O134" s="168">
        <v>5</v>
      </c>
      <c r="P134" s="168">
        <v>4</v>
      </c>
      <c r="Q134"/>
      <c r="R134"/>
      <c r="S134"/>
      <c r="T134"/>
    </row>
    <row r="135" spans="1:20" ht="66" x14ac:dyDescent="0.3">
      <c r="A135" s="167"/>
      <c r="B135" s="174" t="s">
        <v>783</v>
      </c>
      <c r="C135" s="166" t="s">
        <v>534</v>
      </c>
      <c r="D135" s="166" t="s">
        <v>468</v>
      </c>
      <c r="E135" s="169">
        <v>17.758666666666667</v>
      </c>
      <c r="F135" s="168">
        <v>3</v>
      </c>
      <c r="G135" s="173">
        <v>17.758666666666667</v>
      </c>
      <c r="H135" s="169">
        <v>0</v>
      </c>
      <c r="I135" s="169">
        <v>0</v>
      </c>
      <c r="J135" s="169">
        <v>0</v>
      </c>
      <c r="K135" s="169">
        <v>0</v>
      </c>
      <c r="L135" s="169">
        <v>53.276000000000003</v>
      </c>
      <c r="M135" s="169">
        <v>0</v>
      </c>
      <c r="N135" s="169">
        <v>53.276000000000003</v>
      </c>
      <c r="O135" s="168">
        <v>3</v>
      </c>
      <c r="P135" s="168">
        <v>2</v>
      </c>
      <c r="Q135"/>
      <c r="R135"/>
      <c r="S135"/>
      <c r="T135"/>
    </row>
    <row r="136" spans="1:20" ht="49.5" x14ac:dyDescent="0.3">
      <c r="A136" s="167" t="s">
        <v>187</v>
      </c>
      <c r="B136" s="174" t="s">
        <v>722</v>
      </c>
      <c r="C136" s="166" t="s">
        <v>534</v>
      </c>
      <c r="D136" s="166" t="s">
        <v>468</v>
      </c>
      <c r="E136" s="169">
        <v>142.49983333333336</v>
      </c>
      <c r="F136" s="168">
        <v>4</v>
      </c>
      <c r="G136" s="173">
        <v>144.86170555555557</v>
      </c>
      <c r="H136" s="169">
        <v>899.32799999999997</v>
      </c>
      <c r="I136" s="169">
        <v>899.32799999999997</v>
      </c>
      <c r="J136" s="169">
        <v>0</v>
      </c>
      <c r="K136" s="169">
        <v>363.50599999999997</v>
      </c>
      <c r="L136" s="169">
        <v>426.61600000000004</v>
      </c>
      <c r="M136" s="169">
        <v>20.548000000000002</v>
      </c>
      <c r="N136" s="169">
        <v>1709.9980000000003</v>
      </c>
      <c r="O136" s="168">
        <v>12</v>
      </c>
      <c r="P136" s="168">
        <v>9</v>
      </c>
      <c r="Q136"/>
      <c r="R136"/>
      <c r="S136"/>
      <c r="T136"/>
    </row>
    <row r="137" spans="1:20" ht="49.5" x14ac:dyDescent="0.3">
      <c r="A137" s="167"/>
      <c r="B137" s="174" t="s">
        <v>724</v>
      </c>
      <c r="C137" s="166" t="s">
        <v>534</v>
      </c>
      <c r="D137" s="166" t="s">
        <v>468</v>
      </c>
      <c r="E137" s="169">
        <v>182.25033333333337</v>
      </c>
      <c r="F137" s="168">
        <v>3</v>
      </c>
      <c r="G137" s="173">
        <v>182.25033333333337</v>
      </c>
      <c r="H137" s="169">
        <v>387.32800000000003</v>
      </c>
      <c r="I137" s="169">
        <v>387.32800000000003</v>
      </c>
      <c r="J137" s="169">
        <v>0</v>
      </c>
      <c r="K137" s="169">
        <v>88.638999999999996</v>
      </c>
      <c r="L137" s="169">
        <v>67.221000000000004</v>
      </c>
      <c r="M137" s="169">
        <v>3.5630000000000002</v>
      </c>
      <c r="N137" s="169">
        <v>546.75100000000009</v>
      </c>
      <c r="O137" s="168">
        <v>3</v>
      </c>
      <c r="P137" s="168">
        <v>2</v>
      </c>
      <c r="Q137"/>
      <c r="R137"/>
      <c r="S137"/>
      <c r="T137"/>
    </row>
    <row r="138" spans="1:20" ht="66" x14ac:dyDescent="0.3">
      <c r="A138" s="167"/>
      <c r="B138" s="174" t="s">
        <v>723</v>
      </c>
      <c r="C138" s="166" t="s">
        <v>534</v>
      </c>
      <c r="D138" s="166" t="s">
        <v>468</v>
      </c>
      <c r="E138" s="169">
        <v>157.43620000000001</v>
      </c>
      <c r="F138" s="168">
        <v>5</v>
      </c>
      <c r="G138" s="173">
        <v>157.43620000000001</v>
      </c>
      <c r="H138" s="169">
        <v>348</v>
      </c>
      <c r="I138" s="169">
        <v>348</v>
      </c>
      <c r="J138" s="169">
        <v>0</v>
      </c>
      <c r="K138" s="169">
        <v>166.29</v>
      </c>
      <c r="L138" s="169">
        <v>272.89100000000002</v>
      </c>
      <c r="M138" s="169">
        <v>0</v>
      </c>
      <c r="N138" s="169">
        <v>787.18100000000004</v>
      </c>
      <c r="O138" s="168">
        <v>5</v>
      </c>
      <c r="P138" s="168">
        <v>4</v>
      </c>
      <c r="Q138"/>
      <c r="R138"/>
      <c r="S138"/>
      <c r="T138"/>
    </row>
    <row r="139" spans="1:20" ht="49.5" x14ac:dyDescent="0.3">
      <c r="A139" s="167" t="s">
        <v>188</v>
      </c>
      <c r="B139" s="174" t="s">
        <v>726</v>
      </c>
      <c r="C139" s="166" t="s">
        <v>534</v>
      </c>
      <c r="D139" s="166" t="s">
        <v>468</v>
      </c>
      <c r="E139" s="169">
        <v>215.9905</v>
      </c>
      <c r="F139" s="168">
        <v>6</v>
      </c>
      <c r="G139" s="173">
        <v>215.9905</v>
      </c>
      <c r="H139" s="169">
        <v>421.11</v>
      </c>
      <c r="I139" s="169">
        <v>421.11</v>
      </c>
      <c r="J139" s="169">
        <v>0</v>
      </c>
      <c r="K139" s="169">
        <v>550.39200000000005</v>
      </c>
      <c r="L139" s="169">
        <v>324.44099999999997</v>
      </c>
      <c r="M139" s="169">
        <v>0</v>
      </c>
      <c r="N139" s="169">
        <v>1295.943</v>
      </c>
      <c r="O139" s="168">
        <v>6</v>
      </c>
      <c r="P139" s="168">
        <v>5</v>
      </c>
      <c r="Q139"/>
      <c r="R139"/>
      <c r="S139"/>
      <c r="T139"/>
    </row>
    <row r="140" spans="1:20" ht="49.5" x14ac:dyDescent="0.3">
      <c r="A140" s="167"/>
      <c r="B140" s="174" t="s">
        <v>787</v>
      </c>
      <c r="C140" s="166" t="s">
        <v>534</v>
      </c>
      <c r="D140" s="166" t="s">
        <v>468</v>
      </c>
      <c r="E140" s="169">
        <v>0</v>
      </c>
      <c r="F140" s="168">
        <v>3</v>
      </c>
      <c r="G140" s="173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8">
        <v>3</v>
      </c>
      <c r="P140" s="168">
        <v>2</v>
      </c>
      <c r="Q140"/>
      <c r="R140"/>
      <c r="S140"/>
      <c r="T140"/>
    </row>
    <row r="141" spans="1:20" ht="66" x14ac:dyDescent="0.3">
      <c r="A141" s="167"/>
      <c r="B141" s="174" t="s">
        <v>727</v>
      </c>
      <c r="C141" s="166" t="s">
        <v>534</v>
      </c>
      <c r="D141" s="166" t="s">
        <v>468</v>
      </c>
      <c r="E141" s="169">
        <v>215.9905</v>
      </c>
      <c r="F141" s="168">
        <v>6</v>
      </c>
      <c r="G141" s="173">
        <v>215.9905</v>
      </c>
      <c r="H141" s="169">
        <v>421.11</v>
      </c>
      <c r="I141" s="169">
        <v>421.11</v>
      </c>
      <c r="J141" s="169">
        <v>0</v>
      </c>
      <c r="K141" s="169">
        <v>550.39200000000005</v>
      </c>
      <c r="L141" s="169">
        <v>324.44099999999997</v>
      </c>
      <c r="M141" s="169">
        <v>0</v>
      </c>
      <c r="N141" s="169">
        <v>1295.943</v>
      </c>
      <c r="O141" s="168">
        <v>6</v>
      </c>
      <c r="P141" s="168">
        <v>5</v>
      </c>
      <c r="Q141"/>
      <c r="R141"/>
      <c r="S141"/>
      <c r="T141"/>
    </row>
    <row r="142" spans="1:20" ht="66" x14ac:dyDescent="0.3">
      <c r="A142" s="167"/>
      <c r="B142" s="174" t="s">
        <v>728</v>
      </c>
      <c r="C142" s="166" t="s">
        <v>534</v>
      </c>
      <c r="D142" s="166" t="s">
        <v>468</v>
      </c>
      <c r="E142" s="169">
        <v>187.80966666666666</v>
      </c>
      <c r="F142" s="168">
        <v>6</v>
      </c>
      <c r="G142" s="173">
        <v>187.80966666666666</v>
      </c>
      <c r="H142" s="169">
        <v>0</v>
      </c>
      <c r="I142" s="169">
        <v>0</v>
      </c>
      <c r="J142" s="169">
        <v>0</v>
      </c>
      <c r="K142" s="169">
        <v>672.40499999999997</v>
      </c>
      <c r="L142" s="169">
        <v>454.45299999999997</v>
      </c>
      <c r="M142" s="169">
        <v>0</v>
      </c>
      <c r="N142" s="169">
        <v>1126.8579999999999</v>
      </c>
      <c r="O142" s="168">
        <v>6</v>
      </c>
      <c r="P142" s="168">
        <v>5</v>
      </c>
      <c r="Q142"/>
      <c r="R142"/>
      <c r="S142"/>
      <c r="T142"/>
    </row>
    <row r="143" spans="1:20" ht="33" x14ac:dyDescent="0.3">
      <c r="A143" s="167"/>
      <c r="B143" s="174" t="s">
        <v>725</v>
      </c>
      <c r="C143" s="166" t="s">
        <v>534</v>
      </c>
      <c r="D143" s="166" t="s">
        <v>468</v>
      </c>
      <c r="E143" s="169">
        <v>150.55066666666664</v>
      </c>
      <c r="F143" s="168">
        <v>3.75</v>
      </c>
      <c r="G143" s="173">
        <v>127.64033333333333</v>
      </c>
      <c r="H143" s="169">
        <v>1823.7550000000001</v>
      </c>
      <c r="I143" s="169">
        <v>1823.7550000000001</v>
      </c>
      <c r="J143" s="169">
        <v>0</v>
      </c>
      <c r="K143" s="169">
        <v>262.56200000000001</v>
      </c>
      <c r="L143" s="169">
        <v>171.94299999999998</v>
      </c>
      <c r="M143" s="169">
        <v>0</v>
      </c>
      <c r="N143" s="169">
        <v>2258.2599999999998</v>
      </c>
      <c r="O143" s="168">
        <v>15</v>
      </c>
      <c r="P143" s="168">
        <v>11</v>
      </c>
      <c r="Q143"/>
      <c r="R143"/>
      <c r="S143"/>
      <c r="T143"/>
    </row>
    <row r="144" spans="1:20" ht="82.5" x14ac:dyDescent="0.3">
      <c r="A144" s="167" t="s">
        <v>470</v>
      </c>
      <c r="B144" s="174" t="s">
        <v>790</v>
      </c>
      <c r="C144" s="166" t="s">
        <v>534</v>
      </c>
      <c r="D144" s="166" t="s">
        <v>468</v>
      </c>
      <c r="E144" s="169">
        <v>142.76342857142856</v>
      </c>
      <c r="F144" s="168">
        <v>7</v>
      </c>
      <c r="G144" s="173">
        <v>142.76342857142856</v>
      </c>
      <c r="H144" s="169">
        <v>469.67899999999997</v>
      </c>
      <c r="I144" s="169">
        <v>469.67899999999997</v>
      </c>
      <c r="J144" s="169">
        <v>0</v>
      </c>
      <c r="K144" s="169">
        <v>251.142</v>
      </c>
      <c r="L144" s="169">
        <v>278.52300000000002</v>
      </c>
      <c r="M144" s="169">
        <v>0</v>
      </c>
      <c r="N144" s="169">
        <v>999.34399999999994</v>
      </c>
      <c r="O144" s="168">
        <v>7</v>
      </c>
      <c r="P144" s="168">
        <v>6</v>
      </c>
      <c r="Q144"/>
      <c r="R144"/>
      <c r="S144"/>
      <c r="T144"/>
    </row>
    <row r="145" spans="1:20" ht="66" x14ac:dyDescent="0.3">
      <c r="A145" s="167"/>
      <c r="B145" s="174" t="s">
        <v>799</v>
      </c>
      <c r="C145" s="166" t="s">
        <v>534</v>
      </c>
      <c r="D145" s="166" t="s">
        <v>468</v>
      </c>
      <c r="E145" s="169">
        <v>130.60374999999999</v>
      </c>
      <c r="F145" s="168">
        <v>4</v>
      </c>
      <c r="G145" s="173">
        <v>130.60374999999999</v>
      </c>
      <c r="H145" s="169">
        <v>199.42500000000001</v>
      </c>
      <c r="I145" s="169">
        <v>199.42500000000001</v>
      </c>
      <c r="J145" s="169">
        <v>0</v>
      </c>
      <c r="K145" s="169">
        <v>129.24</v>
      </c>
      <c r="L145" s="169">
        <v>193.75</v>
      </c>
      <c r="M145" s="169">
        <v>0</v>
      </c>
      <c r="N145" s="169">
        <v>522.41499999999996</v>
      </c>
      <c r="O145" s="168">
        <v>4</v>
      </c>
      <c r="P145" s="168">
        <v>3</v>
      </c>
      <c r="Q145"/>
      <c r="R145"/>
      <c r="S145"/>
      <c r="T145"/>
    </row>
    <row r="146" spans="1:20" ht="49.5" x14ac:dyDescent="0.3">
      <c r="A146" s="167"/>
      <c r="B146" s="174" t="s">
        <v>788</v>
      </c>
      <c r="C146" s="166" t="s">
        <v>534</v>
      </c>
      <c r="D146" s="166" t="s">
        <v>468</v>
      </c>
      <c r="E146" s="169">
        <v>103.33603846153846</v>
      </c>
      <c r="F146" s="168">
        <v>2.8888888888888888</v>
      </c>
      <c r="G146" s="173">
        <v>106.98874999999998</v>
      </c>
      <c r="H146" s="169">
        <v>1004.5429999999999</v>
      </c>
      <c r="I146" s="169">
        <v>1004.5429999999999</v>
      </c>
      <c r="J146" s="169">
        <v>0</v>
      </c>
      <c r="K146" s="169">
        <v>762.197</v>
      </c>
      <c r="L146" s="169">
        <v>869.01299999999992</v>
      </c>
      <c r="M146" s="169">
        <v>50.984000000000002</v>
      </c>
      <c r="N146" s="169">
        <v>2686.7370000000001</v>
      </c>
      <c r="O146" s="168">
        <v>26</v>
      </c>
      <c r="P146" s="168">
        <v>17</v>
      </c>
      <c r="Q146"/>
      <c r="R146"/>
      <c r="S146"/>
      <c r="T146"/>
    </row>
    <row r="147" spans="1:20" ht="49.5" x14ac:dyDescent="0.3">
      <c r="A147" s="167"/>
      <c r="B147" s="174" t="s">
        <v>742</v>
      </c>
      <c r="C147" s="166" t="s">
        <v>534</v>
      </c>
      <c r="D147" s="166" t="s">
        <v>468</v>
      </c>
      <c r="E147" s="169">
        <v>113.4905</v>
      </c>
      <c r="F147" s="168">
        <v>4</v>
      </c>
      <c r="G147" s="173">
        <v>113.4905</v>
      </c>
      <c r="H147" s="169">
        <v>320.56</v>
      </c>
      <c r="I147" s="169">
        <v>320.56</v>
      </c>
      <c r="J147" s="169">
        <v>0</v>
      </c>
      <c r="K147" s="169">
        <v>51.42</v>
      </c>
      <c r="L147" s="169">
        <v>81.981999999999999</v>
      </c>
      <c r="M147" s="169">
        <v>0</v>
      </c>
      <c r="N147" s="169">
        <v>453.96199999999999</v>
      </c>
      <c r="O147" s="168">
        <v>4</v>
      </c>
      <c r="P147" s="168">
        <v>3</v>
      </c>
      <c r="Q147"/>
      <c r="R147"/>
      <c r="S147"/>
      <c r="T147"/>
    </row>
    <row r="148" spans="1:20" ht="49.5" x14ac:dyDescent="0.3">
      <c r="A148" s="167"/>
      <c r="B148" s="174" t="s">
        <v>797</v>
      </c>
      <c r="C148" s="166" t="s">
        <v>534</v>
      </c>
      <c r="D148" s="166" t="s">
        <v>468</v>
      </c>
      <c r="E148" s="169">
        <v>172.27775</v>
      </c>
      <c r="F148" s="168">
        <v>4</v>
      </c>
      <c r="G148" s="173">
        <v>172.27775</v>
      </c>
      <c r="H148" s="169">
        <v>462.10899999999998</v>
      </c>
      <c r="I148" s="169">
        <v>462.10899999999998</v>
      </c>
      <c r="J148" s="169">
        <v>0</v>
      </c>
      <c r="K148" s="169">
        <v>109.221</v>
      </c>
      <c r="L148" s="169">
        <v>89.855000000000004</v>
      </c>
      <c r="M148" s="169">
        <v>27.925999999999998</v>
      </c>
      <c r="N148" s="169">
        <v>689.11099999999999</v>
      </c>
      <c r="O148" s="168">
        <v>4</v>
      </c>
      <c r="P148" s="168">
        <v>3</v>
      </c>
      <c r="Q148"/>
      <c r="R148"/>
      <c r="S148"/>
      <c r="T148"/>
    </row>
    <row r="149" spans="1:20" ht="99" x14ac:dyDescent="0.3">
      <c r="A149" s="167"/>
      <c r="B149" s="174" t="s">
        <v>789</v>
      </c>
      <c r="C149" s="166" t="s">
        <v>534</v>
      </c>
      <c r="D149" s="166" t="s">
        <v>468</v>
      </c>
      <c r="E149" s="169">
        <v>147.62057142857142</v>
      </c>
      <c r="F149" s="168">
        <v>7</v>
      </c>
      <c r="G149" s="173">
        <v>147.62057142857142</v>
      </c>
      <c r="H149" s="169">
        <v>469.67899999999997</v>
      </c>
      <c r="I149" s="169">
        <v>469.67899999999997</v>
      </c>
      <c r="J149" s="169">
        <v>0</v>
      </c>
      <c r="K149" s="169">
        <v>251.142</v>
      </c>
      <c r="L149" s="169">
        <v>278.52300000000002</v>
      </c>
      <c r="M149" s="169">
        <v>34</v>
      </c>
      <c r="N149" s="169">
        <v>1033.3440000000001</v>
      </c>
      <c r="O149" s="168">
        <v>7</v>
      </c>
      <c r="P149" s="168">
        <v>6</v>
      </c>
      <c r="Q149"/>
      <c r="R149"/>
      <c r="S149"/>
      <c r="T149"/>
    </row>
    <row r="150" spans="1:20" ht="49.5" x14ac:dyDescent="0.3">
      <c r="A150" s="167"/>
      <c r="B150" s="174" t="s">
        <v>737</v>
      </c>
      <c r="C150" s="166" t="s">
        <v>534</v>
      </c>
      <c r="D150" s="166" t="s">
        <v>468</v>
      </c>
      <c r="E150" s="169">
        <v>83.572999999999993</v>
      </c>
      <c r="F150" s="168">
        <v>6</v>
      </c>
      <c r="G150" s="173">
        <v>83.572999999999993</v>
      </c>
      <c r="H150" s="169">
        <v>146.72399999999999</v>
      </c>
      <c r="I150" s="169">
        <v>146.72399999999999</v>
      </c>
      <c r="J150" s="169">
        <v>0</v>
      </c>
      <c r="K150" s="169">
        <v>155.33199999999999</v>
      </c>
      <c r="L150" s="169">
        <v>199.38200000000001</v>
      </c>
      <c r="M150" s="169">
        <v>0</v>
      </c>
      <c r="N150" s="169">
        <v>501.43799999999999</v>
      </c>
      <c r="O150" s="168">
        <v>6</v>
      </c>
      <c r="P150" s="168">
        <v>5</v>
      </c>
      <c r="Q150"/>
      <c r="R150"/>
      <c r="S150"/>
      <c r="T150"/>
    </row>
    <row r="151" spans="1:20" ht="82.5" x14ac:dyDescent="0.3">
      <c r="A151" s="167"/>
      <c r="B151" s="174" t="s">
        <v>792</v>
      </c>
      <c r="C151" s="166" t="s">
        <v>534</v>
      </c>
      <c r="D151" s="166" t="s">
        <v>468</v>
      </c>
      <c r="E151" s="169">
        <v>132.75466666666668</v>
      </c>
      <c r="F151" s="168">
        <v>3</v>
      </c>
      <c r="G151" s="173">
        <v>132.75466666666668</v>
      </c>
      <c r="H151" s="169">
        <v>236.50800000000001</v>
      </c>
      <c r="I151" s="169">
        <v>236.50800000000001</v>
      </c>
      <c r="J151" s="169">
        <v>0</v>
      </c>
      <c r="K151" s="169">
        <v>62.106999999999999</v>
      </c>
      <c r="L151" s="169">
        <v>99.649000000000001</v>
      </c>
      <c r="M151" s="169">
        <v>0</v>
      </c>
      <c r="N151" s="169">
        <v>398.26400000000001</v>
      </c>
      <c r="O151" s="168">
        <v>3</v>
      </c>
      <c r="P151" s="168">
        <v>2</v>
      </c>
      <c r="Q151"/>
      <c r="R151"/>
      <c r="S151"/>
      <c r="T151"/>
    </row>
    <row r="152" spans="1:20" ht="49.5" x14ac:dyDescent="0.3">
      <c r="A152" s="167"/>
      <c r="B152" s="174" t="s">
        <v>734</v>
      </c>
      <c r="C152" s="166" t="s">
        <v>534</v>
      </c>
      <c r="D152" s="166" t="s">
        <v>468</v>
      </c>
      <c r="E152" s="169">
        <v>177.33919999999998</v>
      </c>
      <c r="F152" s="168">
        <v>5</v>
      </c>
      <c r="G152" s="173">
        <v>177.33919999999998</v>
      </c>
      <c r="H152" s="169">
        <v>508.21899999999999</v>
      </c>
      <c r="I152" s="169">
        <v>508.21899999999999</v>
      </c>
      <c r="J152" s="169">
        <v>0</v>
      </c>
      <c r="K152" s="169">
        <v>202.297</v>
      </c>
      <c r="L152" s="169">
        <v>176.18</v>
      </c>
      <c r="M152" s="169">
        <v>0</v>
      </c>
      <c r="N152" s="169">
        <v>886.69599999999991</v>
      </c>
      <c r="O152" s="168">
        <v>5</v>
      </c>
      <c r="P152" s="168">
        <v>4</v>
      </c>
      <c r="Q152"/>
      <c r="R152"/>
      <c r="S152"/>
      <c r="T152"/>
    </row>
    <row r="153" spans="1:20" ht="49.5" x14ac:dyDescent="0.3">
      <c r="A153" s="167"/>
      <c r="B153" s="174" t="s">
        <v>739</v>
      </c>
      <c r="C153" s="166" t="s">
        <v>534</v>
      </c>
      <c r="D153" s="166" t="s">
        <v>468</v>
      </c>
      <c r="E153" s="169">
        <v>145.80619999999999</v>
      </c>
      <c r="F153" s="168">
        <v>5</v>
      </c>
      <c r="G153" s="173">
        <v>145.80619999999999</v>
      </c>
      <c r="H153" s="169">
        <v>263.53199999999998</v>
      </c>
      <c r="I153" s="169">
        <v>263.53199999999998</v>
      </c>
      <c r="J153" s="169">
        <v>0</v>
      </c>
      <c r="K153" s="169">
        <v>223.18299999999999</v>
      </c>
      <c r="L153" s="169">
        <v>242.316</v>
      </c>
      <c r="M153" s="169">
        <v>0</v>
      </c>
      <c r="N153" s="169">
        <v>729.03099999999995</v>
      </c>
      <c r="O153" s="168">
        <v>5</v>
      </c>
      <c r="P153" s="168">
        <v>4</v>
      </c>
      <c r="Q153"/>
      <c r="R153"/>
      <c r="S153"/>
      <c r="T153"/>
    </row>
    <row r="154" spans="1:20" ht="99" x14ac:dyDescent="0.3">
      <c r="A154" s="167"/>
      <c r="B154" s="174" t="s">
        <v>846</v>
      </c>
      <c r="C154" s="166" t="s">
        <v>534</v>
      </c>
      <c r="D154" s="166" t="s">
        <v>468</v>
      </c>
      <c r="E154" s="169">
        <v>95.046363636363637</v>
      </c>
      <c r="F154" s="168">
        <v>5.5</v>
      </c>
      <c r="G154" s="173">
        <v>81.707321428571419</v>
      </c>
      <c r="H154" s="169">
        <v>271.73</v>
      </c>
      <c r="I154" s="169">
        <v>271.73</v>
      </c>
      <c r="J154" s="169">
        <v>0</v>
      </c>
      <c r="K154" s="169">
        <v>404.57</v>
      </c>
      <c r="L154" s="169">
        <v>369.21</v>
      </c>
      <c r="M154" s="169">
        <v>0</v>
      </c>
      <c r="N154" s="169">
        <v>1045.51</v>
      </c>
      <c r="O154" s="168">
        <v>11</v>
      </c>
      <c r="P154" s="168">
        <v>9</v>
      </c>
      <c r="Q154"/>
      <c r="R154"/>
      <c r="S154"/>
      <c r="T154"/>
    </row>
    <row r="155" spans="1:20" ht="115.5" x14ac:dyDescent="0.3">
      <c r="A155" s="167"/>
      <c r="B155" s="174" t="s">
        <v>824</v>
      </c>
      <c r="C155" s="166" t="s">
        <v>534</v>
      </c>
      <c r="D155" s="166" t="s">
        <v>468</v>
      </c>
      <c r="E155" s="169">
        <v>133.3546666666667</v>
      </c>
      <c r="F155" s="168">
        <v>3</v>
      </c>
      <c r="G155" s="173">
        <v>133.3546666666667</v>
      </c>
      <c r="H155" s="169">
        <v>232.04400000000001</v>
      </c>
      <c r="I155" s="169">
        <v>232.04400000000001</v>
      </c>
      <c r="J155" s="169">
        <v>0</v>
      </c>
      <c r="K155" s="169">
        <v>68.180000000000007</v>
      </c>
      <c r="L155" s="169">
        <v>99.84</v>
      </c>
      <c r="M155" s="169">
        <v>0</v>
      </c>
      <c r="N155" s="169">
        <v>400.06400000000008</v>
      </c>
      <c r="O155" s="168">
        <v>3</v>
      </c>
      <c r="P155" s="168">
        <v>2</v>
      </c>
      <c r="Q155"/>
      <c r="R155"/>
      <c r="S155"/>
      <c r="T155"/>
    </row>
    <row r="156" spans="1:20" ht="66" x14ac:dyDescent="0.3">
      <c r="A156" s="167"/>
      <c r="B156" s="174" t="s">
        <v>740</v>
      </c>
      <c r="C156" s="166" t="s">
        <v>534</v>
      </c>
      <c r="D156" s="166" t="s">
        <v>468</v>
      </c>
      <c r="E156" s="169">
        <v>134.0076</v>
      </c>
      <c r="F156" s="168">
        <v>5</v>
      </c>
      <c r="G156" s="173">
        <v>134.0076</v>
      </c>
      <c r="H156" s="169">
        <v>263.53199999999998</v>
      </c>
      <c r="I156" s="169">
        <v>263.53199999999998</v>
      </c>
      <c r="J156" s="169">
        <v>0</v>
      </c>
      <c r="K156" s="169">
        <v>162.16</v>
      </c>
      <c r="L156" s="169">
        <v>244.346</v>
      </c>
      <c r="M156" s="169">
        <v>0</v>
      </c>
      <c r="N156" s="169">
        <v>670.03800000000001</v>
      </c>
      <c r="O156" s="168">
        <v>5</v>
      </c>
      <c r="P156" s="168">
        <v>4</v>
      </c>
      <c r="Q156"/>
      <c r="R156"/>
      <c r="S156"/>
      <c r="T156"/>
    </row>
    <row r="157" spans="1:20" ht="49.5" x14ac:dyDescent="0.3">
      <c r="A157" s="167"/>
      <c r="B157" s="174" t="s">
        <v>733</v>
      </c>
      <c r="C157" s="166" t="s">
        <v>534</v>
      </c>
      <c r="D157" s="166" t="s">
        <v>468</v>
      </c>
      <c r="E157" s="169">
        <v>195.02579999999998</v>
      </c>
      <c r="F157" s="168">
        <v>5</v>
      </c>
      <c r="G157" s="173">
        <v>195.02579999999998</v>
      </c>
      <c r="H157" s="169">
        <v>458.08100000000002</v>
      </c>
      <c r="I157" s="169">
        <v>458.08100000000002</v>
      </c>
      <c r="J157" s="169">
        <v>0</v>
      </c>
      <c r="K157" s="169">
        <v>271.54599999999999</v>
      </c>
      <c r="L157" s="169">
        <v>245.50200000000001</v>
      </c>
      <c r="M157" s="169">
        <v>0</v>
      </c>
      <c r="N157" s="169">
        <v>975.12899999999991</v>
      </c>
      <c r="O157" s="168">
        <v>5</v>
      </c>
      <c r="P157" s="168">
        <v>4</v>
      </c>
      <c r="Q157"/>
      <c r="R157"/>
      <c r="S157"/>
      <c r="T157"/>
    </row>
    <row r="158" spans="1:20" ht="99" x14ac:dyDescent="0.3">
      <c r="A158" s="167"/>
      <c r="B158" s="174" t="s">
        <v>794</v>
      </c>
      <c r="C158" s="166" t="s">
        <v>534</v>
      </c>
      <c r="D158" s="166" t="s">
        <v>468</v>
      </c>
      <c r="E158" s="169">
        <v>105.92</v>
      </c>
      <c r="F158" s="168">
        <v>2.5</v>
      </c>
      <c r="G158" s="173">
        <v>113.59933333333333</v>
      </c>
      <c r="H158" s="169">
        <v>186.565</v>
      </c>
      <c r="I158" s="169">
        <v>186.565</v>
      </c>
      <c r="J158" s="169">
        <v>0</v>
      </c>
      <c r="K158" s="169">
        <v>158.892</v>
      </c>
      <c r="L158" s="169">
        <v>184.143</v>
      </c>
      <c r="M158" s="169">
        <v>0</v>
      </c>
      <c r="N158" s="169">
        <v>529.6</v>
      </c>
      <c r="O158" s="168">
        <v>5</v>
      </c>
      <c r="P158" s="168">
        <v>3</v>
      </c>
      <c r="Q158"/>
      <c r="R158"/>
      <c r="S158"/>
      <c r="T158"/>
    </row>
    <row r="159" spans="1:20" ht="49.5" x14ac:dyDescent="0.3">
      <c r="A159" s="167"/>
      <c r="B159" s="174" t="s">
        <v>796</v>
      </c>
      <c r="C159" s="166" t="s">
        <v>534</v>
      </c>
      <c r="D159" s="166" t="s">
        <v>468</v>
      </c>
      <c r="E159" s="169">
        <v>162.75</v>
      </c>
      <c r="F159" s="168">
        <v>4</v>
      </c>
      <c r="G159" s="173">
        <v>162.75</v>
      </c>
      <c r="H159" s="169">
        <v>462.10899999999998</v>
      </c>
      <c r="I159" s="169">
        <v>462.10899999999998</v>
      </c>
      <c r="J159" s="169">
        <v>0</v>
      </c>
      <c r="K159" s="169">
        <v>71.11</v>
      </c>
      <c r="L159" s="169">
        <v>89.855000000000004</v>
      </c>
      <c r="M159" s="169">
        <v>27.925999999999998</v>
      </c>
      <c r="N159" s="169">
        <v>651</v>
      </c>
      <c r="O159" s="168">
        <v>4</v>
      </c>
      <c r="P159" s="168">
        <v>3</v>
      </c>
      <c r="Q159"/>
      <c r="R159"/>
      <c r="S159"/>
      <c r="T159"/>
    </row>
    <row r="160" spans="1:20" ht="66" x14ac:dyDescent="0.3">
      <c r="A160" s="167"/>
      <c r="B160" s="174" t="s">
        <v>736</v>
      </c>
      <c r="C160" s="166" t="s">
        <v>534</v>
      </c>
      <c r="D160" s="166" t="s">
        <v>468</v>
      </c>
      <c r="E160" s="169">
        <v>83.572999999999993</v>
      </c>
      <c r="F160" s="168">
        <v>6</v>
      </c>
      <c r="G160" s="173">
        <v>83.572999999999993</v>
      </c>
      <c r="H160" s="169">
        <v>146.72399999999999</v>
      </c>
      <c r="I160" s="169">
        <v>146.72399999999999</v>
      </c>
      <c r="J160" s="169">
        <v>0</v>
      </c>
      <c r="K160" s="169">
        <v>155.33199999999999</v>
      </c>
      <c r="L160" s="169">
        <v>199.38200000000001</v>
      </c>
      <c r="M160" s="169">
        <v>0</v>
      </c>
      <c r="N160" s="169">
        <v>501.43799999999999</v>
      </c>
      <c r="O160" s="168">
        <v>6</v>
      </c>
      <c r="P160" s="168">
        <v>5</v>
      </c>
      <c r="Q160"/>
      <c r="R160"/>
      <c r="S160"/>
      <c r="T160"/>
    </row>
    <row r="161" spans="1:20" ht="66" x14ac:dyDescent="0.3">
      <c r="A161" s="167"/>
      <c r="B161" s="174" t="s">
        <v>800</v>
      </c>
      <c r="C161" s="166" t="s">
        <v>534</v>
      </c>
      <c r="D161" s="166" t="s">
        <v>468</v>
      </c>
      <c r="E161" s="169">
        <v>194.81625</v>
      </c>
      <c r="F161" s="168">
        <v>4</v>
      </c>
      <c r="G161" s="173">
        <v>194.81625</v>
      </c>
      <c r="H161" s="169">
        <v>562.76</v>
      </c>
      <c r="I161" s="169">
        <v>562.76</v>
      </c>
      <c r="J161" s="169">
        <v>0</v>
      </c>
      <c r="K161" s="169">
        <v>94.116</v>
      </c>
      <c r="L161" s="169">
        <v>91.405000000000001</v>
      </c>
      <c r="M161" s="169">
        <v>30.984000000000002</v>
      </c>
      <c r="N161" s="169">
        <v>779.26499999999999</v>
      </c>
      <c r="O161" s="168">
        <v>4</v>
      </c>
      <c r="P161" s="168">
        <v>3</v>
      </c>
      <c r="Q161"/>
      <c r="R161"/>
      <c r="S161"/>
      <c r="T161"/>
    </row>
    <row r="162" spans="1:20" ht="49.5" x14ac:dyDescent="0.3">
      <c r="A162" s="167"/>
      <c r="B162" s="174" t="s">
        <v>738</v>
      </c>
      <c r="C162" s="166" t="s">
        <v>534</v>
      </c>
      <c r="D162" s="166" t="s">
        <v>468</v>
      </c>
      <c r="E162" s="169">
        <v>75.202999999999989</v>
      </c>
      <c r="F162" s="168">
        <v>3</v>
      </c>
      <c r="G162" s="173">
        <v>75.202999999999989</v>
      </c>
      <c r="H162" s="169">
        <v>0</v>
      </c>
      <c r="I162" s="169">
        <v>0</v>
      </c>
      <c r="J162" s="169">
        <v>0</v>
      </c>
      <c r="K162" s="169">
        <v>107.967</v>
      </c>
      <c r="L162" s="169">
        <v>117.642</v>
      </c>
      <c r="M162" s="169">
        <v>0</v>
      </c>
      <c r="N162" s="169">
        <v>225.60899999999998</v>
      </c>
      <c r="O162" s="168">
        <v>3</v>
      </c>
      <c r="P162" s="168">
        <v>2</v>
      </c>
      <c r="Q162"/>
      <c r="R162"/>
      <c r="S162"/>
      <c r="T162"/>
    </row>
    <row r="163" spans="1:20" ht="82.5" x14ac:dyDescent="0.3">
      <c r="A163" s="167"/>
      <c r="B163" s="174" t="s">
        <v>732</v>
      </c>
      <c r="C163" s="166" t="s">
        <v>534</v>
      </c>
      <c r="D163" s="166" t="s">
        <v>468</v>
      </c>
      <c r="E163" s="169">
        <v>193.00672727272729</v>
      </c>
      <c r="F163" s="168">
        <v>3.6666666666666665</v>
      </c>
      <c r="G163" s="173">
        <v>183.18972222222223</v>
      </c>
      <c r="H163" s="169">
        <v>1237.78</v>
      </c>
      <c r="I163" s="169">
        <v>1237.78</v>
      </c>
      <c r="J163" s="169">
        <v>0</v>
      </c>
      <c r="K163" s="169">
        <v>451.59699999999998</v>
      </c>
      <c r="L163" s="169">
        <v>433.697</v>
      </c>
      <c r="M163" s="169">
        <v>0</v>
      </c>
      <c r="N163" s="169">
        <v>2123.0740000000001</v>
      </c>
      <c r="O163" s="168">
        <v>11</v>
      </c>
      <c r="P163" s="168">
        <v>8</v>
      </c>
      <c r="Q163"/>
      <c r="R163"/>
      <c r="S163"/>
      <c r="T163"/>
    </row>
    <row r="164" spans="1:20" ht="82.5" x14ac:dyDescent="0.3">
      <c r="A164" s="167"/>
      <c r="B164" s="174" t="s">
        <v>793</v>
      </c>
      <c r="C164" s="166" t="s">
        <v>534</v>
      </c>
      <c r="D164" s="166" t="s">
        <v>468</v>
      </c>
      <c r="E164" s="169">
        <v>151.99600000000001</v>
      </c>
      <c r="F164" s="168">
        <v>2</v>
      </c>
      <c r="G164" s="173">
        <v>151.99600000000001</v>
      </c>
      <c r="H164" s="169">
        <v>186.565</v>
      </c>
      <c r="I164" s="169">
        <v>186.565</v>
      </c>
      <c r="J164" s="169">
        <v>0</v>
      </c>
      <c r="K164" s="169">
        <v>50.924999999999997</v>
      </c>
      <c r="L164" s="169">
        <v>66.501999999999995</v>
      </c>
      <c r="M164" s="169">
        <v>0</v>
      </c>
      <c r="N164" s="169">
        <v>303.99200000000002</v>
      </c>
      <c r="O164" s="168">
        <v>2</v>
      </c>
      <c r="P164" s="168">
        <v>1</v>
      </c>
      <c r="Q164"/>
      <c r="R164"/>
      <c r="S164"/>
      <c r="T164"/>
    </row>
    <row r="165" spans="1:20" ht="49.5" x14ac:dyDescent="0.3">
      <c r="A165" s="167"/>
      <c r="B165" s="174" t="s">
        <v>729</v>
      </c>
      <c r="C165" s="166" t="s">
        <v>534</v>
      </c>
      <c r="D165" s="166" t="s">
        <v>468</v>
      </c>
      <c r="E165" s="169">
        <v>104.77979999999998</v>
      </c>
      <c r="F165" s="168">
        <v>3.3333333333333335</v>
      </c>
      <c r="G165" s="173">
        <v>102.62099999999998</v>
      </c>
      <c r="H165" s="169">
        <v>456.81799999999998</v>
      </c>
      <c r="I165" s="169">
        <v>456.81799999999998</v>
      </c>
      <c r="J165" s="169">
        <v>0</v>
      </c>
      <c r="K165" s="169">
        <v>271.77300000000002</v>
      </c>
      <c r="L165" s="169">
        <v>319.20699999999999</v>
      </c>
      <c r="M165" s="169">
        <v>0</v>
      </c>
      <c r="N165" s="169">
        <v>1047.7979999999998</v>
      </c>
      <c r="O165" s="168">
        <v>10</v>
      </c>
      <c r="P165" s="168">
        <v>7</v>
      </c>
      <c r="Q165"/>
      <c r="R165"/>
      <c r="S165"/>
      <c r="T165"/>
    </row>
    <row r="166" spans="1:20" ht="49.5" x14ac:dyDescent="0.3">
      <c r="A166" s="167"/>
      <c r="B166" s="174" t="s">
        <v>735</v>
      </c>
      <c r="C166" s="166" t="s">
        <v>534</v>
      </c>
      <c r="D166" s="166" t="s">
        <v>468</v>
      </c>
      <c r="E166" s="169">
        <v>163.29179999999999</v>
      </c>
      <c r="F166" s="168">
        <v>5</v>
      </c>
      <c r="G166" s="173">
        <v>163.29179999999999</v>
      </c>
      <c r="H166" s="169">
        <v>508.21899999999999</v>
      </c>
      <c r="I166" s="169">
        <v>508.21899999999999</v>
      </c>
      <c r="J166" s="169">
        <v>0</v>
      </c>
      <c r="K166" s="169">
        <v>132.53299999999999</v>
      </c>
      <c r="L166" s="169">
        <v>175.70699999999999</v>
      </c>
      <c r="M166" s="169">
        <v>0</v>
      </c>
      <c r="N166" s="169">
        <v>816.45899999999995</v>
      </c>
      <c r="O166" s="168">
        <v>5</v>
      </c>
      <c r="P166" s="168">
        <v>4</v>
      </c>
      <c r="Q166"/>
      <c r="R166"/>
      <c r="S166"/>
      <c r="T166"/>
    </row>
    <row r="167" spans="1:20" ht="115.5" x14ac:dyDescent="0.3">
      <c r="A167" s="167"/>
      <c r="B167" s="174" t="s">
        <v>791</v>
      </c>
      <c r="C167" s="166" t="s">
        <v>534</v>
      </c>
      <c r="D167" s="166" t="s">
        <v>468</v>
      </c>
      <c r="E167" s="169">
        <v>132.75466666666668</v>
      </c>
      <c r="F167" s="168">
        <v>3</v>
      </c>
      <c r="G167" s="173">
        <v>132.75466666666668</v>
      </c>
      <c r="H167" s="169">
        <v>236.50800000000001</v>
      </c>
      <c r="I167" s="169">
        <v>236.50800000000001</v>
      </c>
      <c r="J167" s="169">
        <v>0</v>
      </c>
      <c r="K167" s="169">
        <v>62.106999999999999</v>
      </c>
      <c r="L167" s="169">
        <v>99.649000000000001</v>
      </c>
      <c r="M167" s="169">
        <v>0</v>
      </c>
      <c r="N167" s="169">
        <v>398.26400000000001</v>
      </c>
      <c r="O167" s="168">
        <v>3</v>
      </c>
      <c r="P167" s="168">
        <v>2</v>
      </c>
      <c r="Q167"/>
      <c r="R167"/>
      <c r="S167"/>
      <c r="T167"/>
    </row>
    <row r="168" spans="1:20" ht="49.5" x14ac:dyDescent="0.3">
      <c r="A168" s="167"/>
      <c r="B168" s="174" t="s">
        <v>795</v>
      </c>
      <c r="C168" s="166" t="s">
        <v>534</v>
      </c>
      <c r="D168" s="166" t="s">
        <v>468</v>
      </c>
      <c r="E168" s="169">
        <v>164.67066666666668</v>
      </c>
      <c r="F168" s="168">
        <v>4.5</v>
      </c>
      <c r="G168" s="173">
        <v>163.66849999999999</v>
      </c>
      <c r="H168" s="169">
        <v>698.81700000000001</v>
      </c>
      <c r="I168" s="169">
        <v>698.81700000000001</v>
      </c>
      <c r="J168" s="169">
        <v>0</v>
      </c>
      <c r="K168" s="169">
        <v>345.678</v>
      </c>
      <c r="L168" s="169">
        <v>437.541</v>
      </c>
      <c r="M168" s="169">
        <v>0</v>
      </c>
      <c r="N168" s="169">
        <v>1482.0360000000001</v>
      </c>
      <c r="O168" s="168">
        <v>9</v>
      </c>
      <c r="P168" s="168">
        <v>7</v>
      </c>
      <c r="Q168"/>
      <c r="R168"/>
      <c r="S168"/>
      <c r="T168"/>
    </row>
    <row r="169" spans="1:20" ht="99" x14ac:dyDescent="0.3">
      <c r="A169" s="167"/>
      <c r="B169" s="174" t="s">
        <v>731</v>
      </c>
      <c r="C169" s="166" t="s">
        <v>534</v>
      </c>
      <c r="D169" s="166" t="s">
        <v>468</v>
      </c>
      <c r="E169" s="169">
        <v>104.06559999999999</v>
      </c>
      <c r="F169" s="168">
        <v>5</v>
      </c>
      <c r="G169" s="173">
        <v>104.06559999999999</v>
      </c>
      <c r="H169" s="169">
        <v>225.21199999999999</v>
      </c>
      <c r="I169" s="169">
        <v>225.21199999999999</v>
      </c>
      <c r="J169" s="169">
        <v>0</v>
      </c>
      <c r="K169" s="169">
        <v>114.599</v>
      </c>
      <c r="L169" s="169">
        <v>180.517</v>
      </c>
      <c r="M169" s="169">
        <v>0</v>
      </c>
      <c r="N169" s="169">
        <v>520.32799999999997</v>
      </c>
      <c r="O169" s="168">
        <v>5</v>
      </c>
      <c r="P169" s="168">
        <v>4</v>
      </c>
      <c r="Q169"/>
      <c r="R169"/>
      <c r="S169"/>
      <c r="T169"/>
    </row>
    <row r="170" spans="1:20" ht="82.5" x14ac:dyDescent="0.3">
      <c r="A170" s="167"/>
      <c r="B170" s="174" t="s">
        <v>730</v>
      </c>
      <c r="C170" s="166" t="s">
        <v>534</v>
      </c>
      <c r="D170" s="166" t="s">
        <v>468</v>
      </c>
      <c r="E170" s="169">
        <v>113.15644444444445</v>
      </c>
      <c r="F170" s="168">
        <v>4.5</v>
      </c>
      <c r="G170" s="173">
        <v>112.55425</v>
      </c>
      <c r="H170" s="169">
        <v>368.108</v>
      </c>
      <c r="I170" s="169">
        <v>368.108</v>
      </c>
      <c r="J170" s="169">
        <v>0</v>
      </c>
      <c r="K170" s="169">
        <v>336.88400000000001</v>
      </c>
      <c r="L170" s="169">
        <v>313.416</v>
      </c>
      <c r="M170" s="169">
        <v>0</v>
      </c>
      <c r="N170" s="169">
        <v>1018.408</v>
      </c>
      <c r="O170" s="168">
        <v>9</v>
      </c>
      <c r="P170" s="168">
        <v>7</v>
      </c>
      <c r="Q170"/>
      <c r="R170"/>
      <c r="S170"/>
      <c r="T170"/>
    </row>
    <row r="171" spans="1:20" ht="66" x14ac:dyDescent="0.3">
      <c r="A171" s="167"/>
      <c r="B171" s="174" t="s">
        <v>741</v>
      </c>
      <c r="C171" s="166" t="s">
        <v>534</v>
      </c>
      <c r="D171" s="166" t="s">
        <v>468</v>
      </c>
      <c r="E171" s="169">
        <v>113.4905</v>
      </c>
      <c r="F171" s="168">
        <v>4</v>
      </c>
      <c r="G171" s="173">
        <v>113.4905</v>
      </c>
      <c r="H171" s="169">
        <v>320.56</v>
      </c>
      <c r="I171" s="169">
        <v>320.56</v>
      </c>
      <c r="J171" s="169">
        <v>0</v>
      </c>
      <c r="K171" s="169">
        <v>51.42</v>
      </c>
      <c r="L171" s="169">
        <v>81.981999999999999</v>
      </c>
      <c r="M171" s="169">
        <v>0</v>
      </c>
      <c r="N171" s="169">
        <v>453.96199999999999</v>
      </c>
      <c r="O171" s="168">
        <v>4</v>
      </c>
      <c r="P171" s="168">
        <v>3</v>
      </c>
      <c r="Q171"/>
      <c r="R171"/>
      <c r="S171"/>
      <c r="T171"/>
    </row>
    <row r="172" spans="1:20" ht="49.5" x14ac:dyDescent="0.3">
      <c r="A172" s="167"/>
      <c r="B172" s="174" t="s">
        <v>798</v>
      </c>
      <c r="C172" s="166" t="s">
        <v>534</v>
      </c>
      <c r="D172" s="166" t="s">
        <v>468</v>
      </c>
      <c r="E172" s="169">
        <v>121.39299999999999</v>
      </c>
      <c r="F172" s="168">
        <v>3</v>
      </c>
      <c r="G172" s="173">
        <v>121.39299999999999</v>
      </c>
      <c r="H172" s="169">
        <v>160.96</v>
      </c>
      <c r="I172" s="169">
        <v>160.96</v>
      </c>
      <c r="J172" s="169">
        <v>0</v>
      </c>
      <c r="K172" s="169">
        <v>103.541</v>
      </c>
      <c r="L172" s="169">
        <v>99.677999999999997</v>
      </c>
      <c r="M172" s="169">
        <v>0</v>
      </c>
      <c r="N172" s="169">
        <v>364.17899999999997</v>
      </c>
      <c r="O172" s="168">
        <v>3</v>
      </c>
      <c r="P172" s="168">
        <v>2</v>
      </c>
      <c r="Q172"/>
      <c r="R172"/>
      <c r="S172"/>
      <c r="T172"/>
    </row>
    <row r="173" spans="1:20" ht="49.5" x14ac:dyDescent="0.3">
      <c r="A173" s="167" t="s">
        <v>189</v>
      </c>
      <c r="B173" s="174" t="s">
        <v>801</v>
      </c>
      <c r="C173" s="166" t="s">
        <v>534</v>
      </c>
      <c r="D173" s="166" t="s">
        <v>468</v>
      </c>
      <c r="E173" s="169">
        <v>8.3357500000000009</v>
      </c>
      <c r="F173" s="168">
        <v>4</v>
      </c>
      <c r="G173" s="173">
        <v>8.3357500000000009</v>
      </c>
      <c r="H173" s="169">
        <v>0</v>
      </c>
      <c r="I173" s="169">
        <v>0</v>
      </c>
      <c r="J173" s="169">
        <v>0</v>
      </c>
      <c r="K173" s="169">
        <v>0</v>
      </c>
      <c r="L173" s="169">
        <v>33.343000000000004</v>
      </c>
      <c r="M173" s="169">
        <v>0</v>
      </c>
      <c r="N173" s="169">
        <v>33.343000000000004</v>
      </c>
      <c r="O173" s="168">
        <v>4</v>
      </c>
      <c r="P173" s="168">
        <v>3</v>
      </c>
      <c r="Q173"/>
      <c r="R173"/>
      <c r="S173"/>
      <c r="T173"/>
    </row>
    <row r="174" spans="1:20" ht="66" x14ac:dyDescent="0.3">
      <c r="A174" s="167"/>
      <c r="B174" s="174" t="s">
        <v>804</v>
      </c>
      <c r="C174" s="166" t="s">
        <v>534</v>
      </c>
      <c r="D174" s="166" t="s">
        <v>468</v>
      </c>
      <c r="E174" s="169">
        <v>8.3249999999999993</v>
      </c>
      <c r="F174" s="168">
        <v>4</v>
      </c>
      <c r="G174" s="173">
        <v>8.3249999999999993</v>
      </c>
      <c r="H174" s="169">
        <v>0</v>
      </c>
      <c r="I174" s="169">
        <v>0</v>
      </c>
      <c r="J174" s="169">
        <v>0</v>
      </c>
      <c r="K174" s="169">
        <v>0</v>
      </c>
      <c r="L174" s="169">
        <v>33.299999999999997</v>
      </c>
      <c r="M174" s="169">
        <v>0</v>
      </c>
      <c r="N174" s="169">
        <v>33.299999999999997</v>
      </c>
      <c r="O174" s="168">
        <v>4</v>
      </c>
      <c r="P174" s="168">
        <v>3</v>
      </c>
      <c r="Q174"/>
      <c r="R174"/>
      <c r="S174"/>
      <c r="T174"/>
    </row>
    <row r="175" spans="1:20" ht="49.5" x14ac:dyDescent="0.3">
      <c r="A175" s="167"/>
      <c r="B175" s="174" t="s">
        <v>802</v>
      </c>
      <c r="C175" s="166" t="s">
        <v>534</v>
      </c>
      <c r="D175" s="166" t="s">
        <v>468</v>
      </c>
      <c r="E175" s="169">
        <v>8.3357500000000009</v>
      </c>
      <c r="F175" s="168">
        <v>4</v>
      </c>
      <c r="G175" s="173">
        <v>8.3357500000000009</v>
      </c>
      <c r="H175" s="169">
        <v>0</v>
      </c>
      <c r="I175" s="169">
        <v>0</v>
      </c>
      <c r="J175" s="169">
        <v>0</v>
      </c>
      <c r="K175" s="169">
        <v>0</v>
      </c>
      <c r="L175" s="169">
        <v>33.343000000000004</v>
      </c>
      <c r="M175" s="169">
        <v>0</v>
      </c>
      <c r="N175" s="169">
        <v>33.343000000000004</v>
      </c>
      <c r="O175" s="168">
        <v>4</v>
      </c>
      <c r="P175" s="168">
        <v>3</v>
      </c>
      <c r="Q175"/>
      <c r="R175"/>
      <c r="S175"/>
      <c r="T175"/>
    </row>
    <row r="176" spans="1:20" ht="66" x14ac:dyDescent="0.3">
      <c r="A176" s="167"/>
      <c r="B176" s="174" t="s">
        <v>803</v>
      </c>
      <c r="C176" s="166" t="s">
        <v>534</v>
      </c>
      <c r="D176" s="166" t="s">
        <v>468</v>
      </c>
      <c r="E176" s="169">
        <v>8.3249999999999993</v>
      </c>
      <c r="F176" s="168">
        <v>4</v>
      </c>
      <c r="G176" s="173">
        <v>8.3249999999999993</v>
      </c>
      <c r="H176" s="169">
        <v>0</v>
      </c>
      <c r="I176" s="169">
        <v>0</v>
      </c>
      <c r="J176" s="169">
        <v>0</v>
      </c>
      <c r="K176" s="169">
        <v>0</v>
      </c>
      <c r="L176" s="169">
        <v>33.299999999999997</v>
      </c>
      <c r="M176" s="169">
        <v>0</v>
      </c>
      <c r="N176" s="169">
        <v>33.299999999999997</v>
      </c>
      <c r="O176" s="168">
        <v>4</v>
      </c>
      <c r="P176" s="168">
        <v>3</v>
      </c>
      <c r="Q176"/>
      <c r="R176"/>
      <c r="S176"/>
      <c r="T176"/>
    </row>
    <row r="177" spans="1:20" ht="115.5" x14ac:dyDescent="0.3">
      <c r="A177" s="167" t="s">
        <v>190</v>
      </c>
      <c r="B177" s="174" t="s">
        <v>822</v>
      </c>
      <c r="C177" s="166" t="s">
        <v>534</v>
      </c>
      <c r="D177" s="166" t="s">
        <v>468</v>
      </c>
      <c r="E177" s="169">
        <v>63.68571428571429</v>
      </c>
      <c r="F177" s="168">
        <v>21</v>
      </c>
      <c r="G177" s="173">
        <v>63.68571428571429</v>
      </c>
      <c r="H177" s="169">
        <v>355.5</v>
      </c>
      <c r="I177" s="169">
        <v>355.5</v>
      </c>
      <c r="J177" s="169">
        <v>0</v>
      </c>
      <c r="K177" s="169">
        <v>0</v>
      </c>
      <c r="L177" s="169">
        <v>981.9</v>
      </c>
      <c r="M177" s="169">
        <v>0</v>
      </c>
      <c r="N177" s="169">
        <v>1337.4</v>
      </c>
      <c r="O177" s="168">
        <v>21</v>
      </c>
      <c r="P177" s="168">
        <v>20</v>
      </c>
      <c r="Q177"/>
      <c r="R177"/>
      <c r="S177"/>
      <c r="T177"/>
    </row>
    <row r="178" spans="1:20" ht="82.5" x14ac:dyDescent="0.3">
      <c r="A178" s="167"/>
      <c r="B178" s="174" t="s">
        <v>807</v>
      </c>
      <c r="C178" s="166" t="s">
        <v>534</v>
      </c>
      <c r="D178" s="166" t="s">
        <v>468</v>
      </c>
      <c r="E178" s="169">
        <v>99.133333333333326</v>
      </c>
      <c r="F178" s="168">
        <v>6</v>
      </c>
      <c r="G178" s="173">
        <v>99.133333333333326</v>
      </c>
      <c r="H178" s="169">
        <v>303.8</v>
      </c>
      <c r="I178" s="169">
        <v>303.8</v>
      </c>
      <c r="J178" s="169">
        <v>0</v>
      </c>
      <c r="K178" s="169">
        <v>132.6</v>
      </c>
      <c r="L178" s="169">
        <v>158.4</v>
      </c>
      <c r="M178" s="169">
        <v>0</v>
      </c>
      <c r="N178" s="169">
        <v>594.79999999999995</v>
      </c>
      <c r="O178" s="168">
        <v>6</v>
      </c>
      <c r="P178" s="168">
        <v>5</v>
      </c>
      <c r="Q178"/>
      <c r="R178"/>
      <c r="S178"/>
      <c r="T178"/>
    </row>
    <row r="179" spans="1:20" ht="82.5" x14ac:dyDescent="0.3">
      <c r="A179" s="167"/>
      <c r="B179" s="174" t="s">
        <v>818</v>
      </c>
      <c r="C179" s="166" t="s">
        <v>534</v>
      </c>
      <c r="D179" s="166" t="s">
        <v>468</v>
      </c>
      <c r="E179" s="169">
        <v>103.26666666666667</v>
      </c>
      <c r="F179" s="168">
        <v>6</v>
      </c>
      <c r="G179" s="173">
        <v>103.26666666666667</v>
      </c>
      <c r="H179" s="169">
        <v>260.3</v>
      </c>
      <c r="I179" s="169">
        <v>260.3</v>
      </c>
      <c r="J179" s="169">
        <v>0</v>
      </c>
      <c r="K179" s="169">
        <v>143</v>
      </c>
      <c r="L179" s="169">
        <v>216.3</v>
      </c>
      <c r="M179" s="169">
        <v>0</v>
      </c>
      <c r="N179" s="169">
        <v>619.6</v>
      </c>
      <c r="O179" s="168">
        <v>6</v>
      </c>
      <c r="P179" s="168">
        <v>5</v>
      </c>
      <c r="Q179"/>
      <c r="R179"/>
      <c r="S179"/>
      <c r="T179"/>
    </row>
    <row r="180" spans="1:20" ht="82.5" x14ac:dyDescent="0.3">
      <c r="A180" s="167"/>
      <c r="B180" s="174" t="s">
        <v>819</v>
      </c>
      <c r="C180" s="166" t="s">
        <v>534</v>
      </c>
      <c r="D180" s="166" t="s">
        <v>468</v>
      </c>
      <c r="E180" s="169">
        <v>27.8</v>
      </c>
      <c r="F180" s="168">
        <v>5</v>
      </c>
      <c r="G180" s="173">
        <v>27.8</v>
      </c>
      <c r="H180" s="169">
        <v>0</v>
      </c>
      <c r="I180" s="169">
        <v>0</v>
      </c>
      <c r="J180" s="169">
        <v>0</v>
      </c>
      <c r="K180" s="169">
        <v>0</v>
      </c>
      <c r="L180" s="169">
        <v>139</v>
      </c>
      <c r="M180" s="169">
        <v>0</v>
      </c>
      <c r="N180" s="169">
        <v>139</v>
      </c>
      <c r="O180" s="168">
        <v>5</v>
      </c>
      <c r="P180" s="168">
        <v>4</v>
      </c>
      <c r="Q180"/>
      <c r="R180"/>
      <c r="S180"/>
      <c r="T180"/>
    </row>
    <row r="181" spans="1:20" ht="82.5" x14ac:dyDescent="0.3">
      <c r="A181" s="167"/>
      <c r="B181" s="174" t="s">
        <v>821</v>
      </c>
      <c r="C181" s="166" t="s">
        <v>534</v>
      </c>
      <c r="D181" s="166" t="s">
        <v>468</v>
      </c>
      <c r="E181" s="169">
        <v>82.314285714285717</v>
      </c>
      <c r="F181" s="168">
        <v>7</v>
      </c>
      <c r="G181" s="173">
        <v>82.314285714285717</v>
      </c>
      <c r="H181" s="169">
        <v>216.3</v>
      </c>
      <c r="I181" s="169">
        <v>216.3</v>
      </c>
      <c r="J181" s="169">
        <v>0</v>
      </c>
      <c r="K181" s="169">
        <v>150.19999999999999</v>
      </c>
      <c r="L181" s="169">
        <v>186.6</v>
      </c>
      <c r="M181" s="169">
        <v>23.1</v>
      </c>
      <c r="N181" s="169">
        <v>576.20000000000005</v>
      </c>
      <c r="O181" s="168">
        <v>7</v>
      </c>
      <c r="P181" s="168">
        <v>6</v>
      </c>
      <c r="Q181"/>
      <c r="R181"/>
      <c r="S181"/>
      <c r="T181"/>
    </row>
    <row r="182" spans="1:20" ht="82.5" x14ac:dyDescent="0.3">
      <c r="A182" s="167"/>
      <c r="B182" s="174" t="s">
        <v>806</v>
      </c>
      <c r="C182" s="166" t="s">
        <v>534</v>
      </c>
      <c r="D182" s="166" t="s">
        <v>468</v>
      </c>
      <c r="E182" s="169">
        <v>76.854545454545459</v>
      </c>
      <c r="F182" s="168">
        <v>11</v>
      </c>
      <c r="G182" s="173">
        <v>76.854545454545459</v>
      </c>
      <c r="H182" s="169">
        <v>168.9</v>
      </c>
      <c r="I182" s="169">
        <v>168.9</v>
      </c>
      <c r="J182" s="169">
        <v>0</v>
      </c>
      <c r="K182" s="169">
        <v>310.8</v>
      </c>
      <c r="L182" s="169">
        <v>365.7</v>
      </c>
      <c r="M182" s="169">
        <v>0</v>
      </c>
      <c r="N182" s="169">
        <v>845.40000000000009</v>
      </c>
      <c r="O182" s="168">
        <v>11</v>
      </c>
      <c r="P182" s="168">
        <v>10</v>
      </c>
      <c r="Q182"/>
      <c r="R182"/>
      <c r="S182"/>
      <c r="T182"/>
    </row>
    <row r="183" spans="1:20" ht="66" x14ac:dyDescent="0.3">
      <c r="A183" s="167"/>
      <c r="B183" s="174" t="s">
        <v>805</v>
      </c>
      <c r="C183" s="166" t="s">
        <v>534</v>
      </c>
      <c r="D183" s="166" t="s">
        <v>468</v>
      </c>
      <c r="E183" s="169">
        <v>27.8</v>
      </c>
      <c r="F183" s="168">
        <v>5</v>
      </c>
      <c r="G183" s="173">
        <v>27.8</v>
      </c>
      <c r="H183" s="169">
        <v>0</v>
      </c>
      <c r="I183" s="169">
        <v>0</v>
      </c>
      <c r="J183" s="169">
        <v>0</v>
      </c>
      <c r="K183" s="169">
        <v>0</v>
      </c>
      <c r="L183" s="169">
        <v>139</v>
      </c>
      <c r="M183" s="169">
        <v>0</v>
      </c>
      <c r="N183" s="169">
        <v>139</v>
      </c>
      <c r="O183" s="168">
        <v>5</v>
      </c>
      <c r="P183" s="168">
        <v>4</v>
      </c>
      <c r="Q183"/>
      <c r="R183"/>
      <c r="S183"/>
      <c r="T183"/>
    </row>
    <row r="184" spans="1:20" ht="82.5" x14ac:dyDescent="0.3">
      <c r="A184" s="167"/>
      <c r="B184" s="174" t="s">
        <v>823</v>
      </c>
      <c r="C184" s="166" t="s">
        <v>534</v>
      </c>
      <c r="D184" s="166" t="s">
        <v>468</v>
      </c>
      <c r="E184" s="169">
        <v>162.10000000000002</v>
      </c>
      <c r="F184" s="168">
        <v>4</v>
      </c>
      <c r="G184" s="173">
        <v>162.10000000000002</v>
      </c>
      <c r="H184" s="169">
        <v>302.39999999999998</v>
      </c>
      <c r="I184" s="169">
        <v>302.39999999999998</v>
      </c>
      <c r="J184" s="169">
        <v>0</v>
      </c>
      <c r="K184" s="169">
        <v>158</v>
      </c>
      <c r="L184" s="169">
        <v>162.30000000000001</v>
      </c>
      <c r="M184" s="169">
        <v>25.7</v>
      </c>
      <c r="N184" s="169">
        <v>648.40000000000009</v>
      </c>
      <c r="O184" s="168">
        <v>4</v>
      </c>
      <c r="P184" s="168">
        <v>3</v>
      </c>
      <c r="Q184"/>
      <c r="R184"/>
      <c r="S184"/>
      <c r="T184"/>
    </row>
    <row r="185" spans="1:20" ht="82.5" x14ac:dyDescent="0.3">
      <c r="A185" s="167"/>
      <c r="B185" s="174" t="s">
        <v>810</v>
      </c>
      <c r="C185" s="166" t="s">
        <v>534</v>
      </c>
      <c r="D185" s="166" t="s">
        <v>468</v>
      </c>
      <c r="E185" s="169">
        <v>94.028571428571439</v>
      </c>
      <c r="F185" s="168">
        <v>7</v>
      </c>
      <c r="G185" s="173">
        <v>94.028571428571439</v>
      </c>
      <c r="H185" s="169">
        <v>235.5</v>
      </c>
      <c r="I185" s="169">
        <v>235.5</v>
      </c>
      <c r="J185" s="169">
        <v>0</v>
      </c>
      <c r="K185" s="169">
        <v>171.1</v>
      </c>
      <c r="L185" s="169">
        <v>251.6</v>
      </c>
      <c r="M185" s="169">
        <v>0</v>
      </c>
      <c r="N185" s="169">
        <v>658.2</v>
      </c>
      <c r="O185" s="168">
        <v>7</v>
      </c>
      <c r="P185" s="168">
        <v>6</v>
      </c>
      <c r="Q185"/>
      <c r="R185"/>
      <c r="S185"/>
      <c r="T185"/>
    </row>
    <row r="186" spans="1:20" ht="115.5" x14ac:dyDescent="0.3">
      <c r="A186" s="167"/>
      <c r="B186" s="174" t="s">
        <v>820</v>
      </c>
      <c r="C186" s="166" t="s">
        <v>534</v>
      </c>
      <c r="D186" s="166" t="s">
        <v>468</v>
      </c>
      <c r="E186" s="169">
        <v>27.8</v>
      </c>
      <c r="F186" s="168">
        <v>5</v>
      </c>
      <c r="G186" s="173">
        <v>27.8</v>
      </c>
      <c r="H186" s="169">
        <v>0</v>
      </c>
      <c r="I186" s="169">
        <v>0</v>
      </c>
      <c r="J186" s="169">
        <v>0</v>
      </c>
      <c r="K186" s="169">
        <v>0</v>
      </c>
      <c r="L186" s="169">
        <v>139</v>
      </c>
      <c r="M186" s="169">
        <v>0</v>
      </c>
      <c r="N186" s="169">
        <v>139</v>
      </c>
      <c r="O186" s="168">
        <v>5</v>
      </c>
      <c r="P186" s="168">
        <v>4</v>
      </c>
      <c r="Q186"/>
      <c r="R186"/>
      <c r="S186"/>
      <c r="T186"/>
    </row>
    <row r="187" spans="1:20" ht="49.5" x14ac:dyDescent="0.3">
      <c r="A187" s="167"/>
      <c r="B187" s="174" t="s">
        <v>745</v>
      </c>
      <c r="C187" s="166" t="s">
        <v>534</v>
      </c>
      <c r="D187" s="166" t="s">
        <v>468</v>
      </c>
      <c r="E187" s="169">
        <v>195.03640000000001</v>
      </c>
      <c r="F187" s="168">
        <v>5</v>
      </c>
      <c r="G187" s="173">
        <v>195.03640000000001</v>
      </c>
      <c r="H187" s="169">
        <v>545.01499999999999</v>
      </c>
      <c r="I187" s="169">
        <v>545.01499999999999</v>
      </c>
      <c r="J187" s="169">
        <v>0</v>
      </c>
      <c r="K187" s="169">
        <v>167.06200000000001</v>
      </c>
      <c r="L187" s="169">
        <v>263.10500000000002</v>
      </c>
      <c r="M187" s="169">
        <v>0</v>
      </c>
      <c r="N187" s="169">
        <v>975.18200000000002</v>
      </c>
      <c r="O187" s="168">
        <v>5</v>
      </c>
      <c r="P187" s="168">
        <v>4</v>
      </c>
      <c r="Q187"/>
      <c r="R187"/>
      <c r="S187"/>
      <c r="T187"/>
    </row>
    <row r="188" spans="1:20" ht="82.5" x14ac:dyDescent="0.3">
      <c r="A188" s="167"/>
      <c r="B188" s="174" t="s">
        <v>743</v>
      </c>
      <c r="C188" s="166" t="s">
        <v>534</v>
      </c>
      <c r="D188" s="166" t="s">
        <v>468</v>
      </c>
      <c r="E188" s="169">
        <v>103.26666666666667</v>
      </c>
      <c r="F188" s="168">
        <v>6</v>
      </c>
      <c r="G188" s="173">
        <v>103.26666666666667</v>
      </c>
      <c r="H188" s="169">
        <v>260.3</v>
      </c>
      <c r="I188" s="169">
        <v>260.3</v>
      </c>
      <c r="J188" s="169">
        <v>0</v>
      </c>
      <c r="K188" s="169">
        <v>143</v>
      </c>
      <c r="L188" s="169">
        <v>216.3</v>
      </c>
      <c r="M188" s="169">
        <v>0</v>
      </c>
      <c r="N188" s="169">
        <v>619.6</v>
      </c>
      <c r="O188" s="168">
        <v>6</v>
      </c>
      <c r="P188" s="168">
        <v>5</v>
      </c>
      <c r="Q188"/>
      <c r="R188"/>
      <c r="S188"/>
      <c r="T188"/>
    </row>
    <row r="189" spans="1:20" ht="66" x14ac:dyDescent="0.3">
      <c r="A189" s="167"/>
      <c r="B189" s="174" t="s">
        <v>744</v>
      </c>
      <c r="C189" s="166" t="s">
        <v>534</v>
      </c>
      <c r="D189" s="166" t="s">
        <v>468</v>
      </c>
      <c r="E189" s="169">
        <v>20.7</v>
      </c>
      <c r="F189" s="168">
        <v>3</v>
      </c>
      <c r="G189" s="173">
        <v>20.7</v>
      </c>
      <c r="H189" s="169">
        <v>0</v>
      </c>
      <c r="I189" s="169">
        <v>0</v>
      </c>
      <c r="J189" s="169">
        <v>0</v>
      </c>
      <c r="K189" s="169">
        <v>29.7</v>
      </c>
      <c r="L189" s="169">
        <v>32.4</v>
      </c>
      <c r="M189" s="169">
        <v>0</v>
      </c>
      <c r="N189" s="169">
        <v>62.099999999999994</v>
      </c>
      <c r="O189" s="168">
        <v>3</v>
      </c>
      <c r="P189" s="168">
        <v>2</v>
      </c>
      <c r="Q189"/>
      <c r="R189"/>
      <c r="S189"/>
      <c r="T189"/>
    </row>
    <row r="190" spans="1:20" ht="82.5" x14ac:dyDescent="0.3">
      <c r="A190" s="167"/>
      <c r="B190" s="174" t="s">
        <v>808</v>
      </c>
      <c r="C190" s="166" t="s">
        <v>534</v>
      </c>
      <c r="D190" s="166" t="s">
        <v>468</v>
      </c>
      <c r="E190" s="169">
        <v>142.1142857142857</v>
      </c>
      <c r="F190" s="168">
        <v>7</v>
      </c>
      <c r="G190" s="173">
        <v>142.1142857142857</v>
      </c>
      <c r="H190" s="169">
        <v>240.7</v>
      </c>
      <c r="I190" s="169">
        <v>240.7</v>
      </c>
      <c r="J190" s="169">
        <v>0</v>
      </c>
      <c r="K190" s="169">
        <v>375.6</v>
      </c>
      <c r="L190" s="169">
        <v>378.5</v>
      </c>
      <c r="M190" s="169">
        <v>0</v>
      </c>
      <c r="N190" s="169">
        <v>994.8</v>
      </c>
      <c r="O190" s="168">
        <v>7</v>
      </c>
      <c r="P190" s="168">
        <v>6</v>
      </c>
      <c r="Q190"/>
      <c r="R190"/>
      <c r="S190"/>
      <c r="T190"/>
    </row>
    <row r="191" spans="1:20" ht="82.5" x14ac:dyDescent="0.3">
      <c r="A191" s="167"/>
      <c r="B191" s="174" t="s">
        <v>809</v>
      </c>
      <c r="C191" s="166" t="s">
        <v>534</v>
      </c>
      <c r="D191" s="166" t="s">
        <v>468</v>
      </c>
      <c r="E191" s="169">
        <v>94.028571428571439</v>
      </c>
      <c r="F191" s="168">
        <v>7</v>
      </c>
      <c r="G191" s="173">
        <v>94.028571428571439</v>
      </c>
      <c r="H191" s="169">
        <v>235.5</v>
      </c>
      <c r="I191" s="169">
        <v>235.5</v>
      </c>
      <c r="J191" s="169">
        <v>0</v>
      </c>
      <c r="K191" s="169">
        <v>171.1</v>
      </c>
      <c r="L191" s="169">
        <v>251.6</v>
      </c>
      <c r="M191" s="169">
        <v>0</v>
      </c>
      <c r="N191" s="169">
        <v>658.2</v>
      </c>
      <c r="O191" s="168">
        <v>7</v>
      </c>
      <c r="P191" s="168">
        <v>6</v>
      </c>
      <c r="Q191"/>
      <c r="R191"/>
      <c r="S191"/>
      <c r="T191"/>
    </row>
    <row r="192" spans="1:20" ht="49.5" x14ac:dyDescent="0.3">
      <c r="A192" s="167" t="s">
        <v>191</v>
      </c>
      <c r="B192" s="174" t="s">
        <v>746</v>
      </c>
      <c r="C192" s="166" t="s">
        <v>534</v>
      </c>
      <c r="D192" s="166" t="s">
        <v>468</v>
      </c>
      <c r="E192" s="169">
        <v>150.55599999999998</v>
      </c>
      <c r="F192" s="168">
        <v>5</v>
      </c>
      <c r="G192" s="173">
        <v>150.55599999999998</v>
      </c>
      <c r="H192" s="169">
        <v>349.48</v>
      </c>
      <c r="I192" s="169">
        <v>349.48</v>
      </c>
      <c r="J192" s="169">
        <v>0</v>
      </c>
      <c r="K192" s="169">
        <v>160.9</v>
      </c>
      <c r="L192" s="169">
        <v>242.4</v>
      </c>
      <c r="M192" s="169">
        <v>0</v>
      </c>
      <c r="N192" s="169">
        <v>752.78</v>
      </c>
      <c r="O192" s="168">
        <v>5</v>
      </c>
      <c r="P192" s="168">
        <v>4</v>
      </c>
      <c r="Q192"/>
      <c r="R192"/>
      <c r="S192"/>
      <c r="T192"/>
    </row>
    <row r="193" spans="1:20" ht="33" x14ac:dyDescent="0.3">
      <c r="A193" s="167" t="s">
        <v>192</v>
      </c>
      <c r="B193" s="174" t="s">
        <v>748</v>
      </c>
      <c r="C193" s="166" t="s">
        <v>534</v>
      </c>
      <c r="D193" s="166" t="s">
        <v>468</v>
      </c>
      <c r="E193" s="169">
        <v>64.697111111111113</v>
      </c>
      <c r="F193" s="168">
        <v>9</v>
      </c>
      <c r="G193" s="173">
        <v>64.697111111111113</v>
      </c>
      <c r="H193" s="169">
        <v>0</v>
      </c>
      <c r="I193" s="169">
        <v>0</v>
      </c>
      <c r="J193" s="169">
        <v>0</v>
      </c>
      <c r="K193" s="169">
        <v>0</v>
      </c>
      <c r="L193" s="169">
        <v>511.2</v>
      </c>
      <c r="M193" s="169">
        <v>71.073999999999998</v>
      </c>
      <c r="N193" s="169">
        <v>582.274</v>
      </c>
      <c r="O193" s="168">
        <v>9</v>
      </c>
      <c r="P193" s="168">
        <v>8</v>
      </c>
      <c r="Q193"/>
      <c r="R193"/>
      <c r="S193"/>
      <c r="T193"/>
    </row>
    <row r="194" spans="1:20" ht="66" x14ac:dyDescent="0.3">
      <c r="A194" s="167"/>
      <c r="B194" s="174" t="s">
        <v>751</v>
      </c>
      <c r="C194" s="166" t="s">
        <v>534</v>
      </c>
      <c r="D194" s="166" t="s">
        <v>468</v>
      </c>
      <c r="E194" s="169">
        <v>64.347111111111118</v>
      </c>
      <c r="F194" s="168">
        <v>9</v>
      </c>
      <c r="G194" s="173">
        <v>64.347111111111118</v>
      </c>
      <c r="H194" s="169">
        <v>0</v>
      </c>
      <c r="I194" s="169">
        <v>0</v>
      </c>
      <c r="J194" s="169">
        <v>0</v>
      </c>
      <c r="K194" s="169">
        <v>0</v>
      </c>
      <c r="L194" s="169">
        <v>511.2</v>
      </c>
      <c r="M194" s="169">
        <v>67.923999999999992</v>
      </c>
      <c r="N194" s="169">
        <v>579.12400000000002</v>
      </c>
      <c r="O194" s="168">
        <v>9</v>
      </c>
      <c r="P194" s="168">
        <v>8</v>
      </c>
      <c r="Q194"/>
      <c r="R194"/>
      <c r="S194"/>
      <c r="T194"/>
    </row>
    <row r="195" spans="1:20" ht="82.5" x14ac:dyDescent="0.3">
      <c r="A195" s="167"/>
      <c r="B195" s="174" t="s">
        <v>752</v>
      </c>
      <c r="C195" s="166" t="s">
        <v>534</v>
      </c>
      <c r="D195" s="166" t="s">
        <v>468</v>
      </c>
      <c r="E195" s="169">
        <v>66.58415873015872</v>
      </c>
      <c r="F195" s="168">
        <v>15.75</v>
      </c>
      <c r="G195" s="173">
        <v>81.73509270833334</v>
      </c>
      <c r="H195" s="169">
        <v>1355.654</v>
      </c>
      <c r="I195" s="169">
        <v>1355.654</v>
      </c>
      <c r="J195" s="169">
        <v>0</v>
      </c>
      <c r="K195" s="169">
        <v>1556.0319999999999</v>
      </c>
      <c r="L195" s="169">
        <v>1283.116</v>
      </c>
      <c r="M195" s="169">
        <v>0</v>
      </c>
      <c r="N195" s="169">
        <v>4194.8019999999997</v>
      </c>
      <c r="O195" s="168">
        <v>63</v>
      </c>
      <c r="P195" s="168">
        <v>59</v>
      </c>
      <c r="Q195"/>
      <c r="R195"/>
      <c r="S195"/>
      <c r="T195"/>
    </row>
    <row r="196" spans="1:20" ht="82.5" x14ac:dyDescent="0.3">
      <c r="A196" s="167"/>
      <c r="B196" s="174" t="s">
        <v>747</v>
      </c>
      <c r="C196" s="166" t="s">
        <v>534</v>
      </c>
      <c r="D196" s="166" t="s">
        <v>468</v>
      </c>
      <c r="E196" s="169">
        <v>24.885666666666665</v>
      </c>
      <c r="F196" s="168">
        <v>6</v>
      </c>
      <c r="G196" s="173">
        <v>24.885666666666665</v>
      </c>
      <c r="H196" s="169">
        <v>0</v>
      </c>
      <c r="I196" s="169">
        <v>0</v>
      </c>
      <c r="J196" s="169">
        <v>0</v>
      </c>
      <c r="K196" s="169">
        <v>0</v>
      </c>
      <c r="L196" s="169">
        <v>139.31399999999999</v>
      </c>
      <c r="M196" s="169">
        <v>10</v>
      </c>
      <c r="N196" s="169">
        <v>149.31399999999999</v>
      </c>
      <c r="O196" s="168">
        <v>6</v>
      </c>
      <c r="P196" s="168">
        <v>5</v>
      </c>
      <c r="Q196"/>
      <c r="R196"/>
      <c r="S196"/>
      <c r="T196"/>
    </row>
    <row r="197" spans="1:20" ht="49.5" x14ac:dyDescent="0.3">
      <c r="A197" s="167"/>
      <c r="B197" s="174" t="s">
        <v>750</v>
      </c>
      <c r="C197" s="166" t="s">
        <v>534</v>
      </c>
      <c r="D197" s="166" t="s">
        <v>468</v>
      </c>
      <c r="E197" s="169">
        <v>64.547111111111107</v>
      </c>
      <c r="F197" s="168">
        <v>9</v>
      </c>
      <c r="G197" s="173">
        <v>64.547111111111107</v>
      </c>
      <c r="H197" s="169">
        <v>0</v>
      </c>
      <c r="I197" s="169">
        <v>0</v>
      </c>
      <c r="J197" s="169">
        <v>0</v>
      </c>
      <c r="K197" s="169">
        <v>0</v>
      </c>
      <c r="L197" s="169">
        <v>511.2</v>
      </c>
      <c r="M197" s="169">
        <v>69.724000000000004</v>
      </c>
      <c r="N197" s="169">
        <v>580.92399999999998</v>
      </c>
      <c r="O197" s="168">
        <v>9</v>
      </c>
      <c r="P197" s="168">
        <v>8</v>
      </c>
      <c r="Q197"/>
      <c r="R197"/>
      <c r="S197"/>
      <c r="T197"/>
    </row>
    <row r="198" spans="1:20" ht="33" x14ac:dyDescent="0.3">
      <c r="A198" s="167"/>
      <c r="B198" s="174" t="s">
        <v>749</v>
      </c>
      <c r="C198" s="166" t="s">
        <v>534</v>
      </c>
      <c r="D198" s="166" t="s">
        <v>468</v>
      </c>
      <c r="E198" s="169">
        <v>64.347111111111118</v>
      </c>
      <c r="F198" s="168">
        <v>9</v>
      </c>
      <c r="G198" s="173">
        <v>64.347111111111118</v>
      </c>
      <c r="H198" s="169">
        <v>0</v>
      </c>
      <c r="I198" s="169">
        <v>0</v>
      </c>
      <c r="J198" s="169">
        <v>0</v>
      </c>
      <c r="K198" s="169">
        <v>0</v>
      </c>
      <c r="L198" s="169">
        <v>511.2</v>
      </c>
      <c r="M198" s="169">
        <v>67.923999999999992</v>
      </c>
      <c r="N198" s="169">
        <v>579.12400000000002</v>
      </c>
      <c r="O198" s="168">
        <v>9</v>
      </c>
      <c r="P198" s="168">
        <v>8</v>
      </c>
      <c r="Q198"/>
      <c r="R198"/>
      <c r="S198"/>
      <c r="T198"/>
    </row>
    <row r="199" spans="1:20" ht="82.5" x14ac:dyDescent="0.3">
      <c r="A199" s="167"/>
      <c r="B199" s="174" t="s">
        <v>753</v>
      </c>
      <c r="C199" s="166" t="s">
        <v>534</v>
      </c>
      <c r="D199" s="166" t="s">
        <v>468</v>
      </c>
      <c r="E199" s="169">
        <v>44.557603174603173</v>
      </c>
      <c r="F199" s="168">
        <v>15.75</v>
      </c>
      <c r="G199" s="173">
        <v>54.007721701388888</v>
      </c>
      <c r="H199" s="169">
        <v>0</v>
      </c>
      <c r="I199" s="169">
        <v>0</v>
      </c>
      <c r="J199" s="169">
        <v>0</v>
      </c>
      <c r="K199" s="169">
        <v>1527.0319999999999</v>
      </c>
      <c r="L199" s="169">
        <v>1280.097</v>
      </c>
      <c r="M199" s="169">
        <v>0</v>
      </c>
      <c r="N199" s="169">
        <v>2807.1289999999999</v>
      </c>
      <c r="O199" s="168">
        <v>63</v>
      </c>
      <c r="P199" s="168">
        <v>59</v>
      </c>
      <c r="Q199"/>
      <c r="R199"/>
      <c r="S199"/>
      <c r="T199"/>
    </row>
    <row r="200" spans="1:20" ht="66" x14ac:dyDescent="0.3">
      <c r="A200" s="167" t="s">
        <v>193</v>
      </c>
      <c r="B200" s="174" t="s">
        <v>811</v>
      </c>
      <c r="C200" s="166" t="s">
        <v>534</v>
      </c>
      <c r="D200" s="166" t="s">
        <v>468</v>
      </c>
      <c r="E200" s="169">
        <v>271.19200000000001</v>
      </c>
      <c r="F200" s="168">
        <v>2</v>
      </c>
      <c r="G200" s="173">
        <v>271.19200000000001</v>
      </c>
      <c r="H200" s="169">
        <v>369.46100000000001</v>
      </c>
      <c r="I200" s="169">
        <v>369.46100000000001</v>
      </c>
      <c r="J200" s="169">
        <v>0</v>
      </c>
      <c r="K200" s="169">
        <v>28.067</v>
      </c>
      <c r="L200" s="169">
        <v>118.84</v>
      </c>
      <c r="M200" s="169">
        <v>26.015999999999998</v>
      </c>
      <c r="N200" s="169">
        <v>542.38400000000001</v>
      </c>
      <c r="O200" s="168">
        <v>2</v>
      </c>
      <c r="P200" s="168">
        <v>1</v>
      </c>
      <c r="Q200"/>
      <c r="R200"/>
      <c r="S200"/>
      <c r="T200"/>
    </row>
    <row r="201" spans="1:20" ht="49.5" x14ac:dyDescent="0.3">
      <c r="A201" s="167" t="s">
        <v>194</v>
      </c>
      <c r="B201" s="174" t="s">
        <v>709</v>
      </c>
      <c r="C201" s="167" t="s">
        <v>468</v>
      </c>
      <c r="D201" s="167" t="s">
        <v>534</v>
      </c>
      <c r="E201" s="169">
        <v>0</v>
      </c>
      <c r="F201" s="168">
        <v>3.5</v>
      </c>
      <c r="G201" s="173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0</v>
      </c>
      <c r="O201" s="168">
        <v>4</v>
      </c>
      <c r="P201" s="168">
        <v>3</v>
      </c>
      <c r="Q201"/>
      <c r="R201"/>
      <c r="S201"/>
      <c r="T201"/>
    </row>
    <row r="202" spans="1:20" x14ac:dyDescent="0.3">
      <c r="A202" s="167"/>
      <c r="B202" s="174"/>
      <c r="C202" s="167" t="s">
        <v>534</v>
      </c>
      <c r="D202" s="167" t="s">
        <v>468</v>
      </c>
      <c r="E202" s="169">
        <v>231.40033333333329</v>
      </c>
      <c r="F202" s="168">
        <v>3.5</v>
      </c>
      <c r="G202" s="173">
        <v>231.40033333333329</v>
      </c>
      <c r="H202" s="169">
        <v>390.93099999999998</v>
      </c>
      <c r="I202" s="169">
        <v>390.93099999999998</v>
      </c>
      <c r="J202" s="169">
        <v>0</v>
      </c>
      <c r="K202" s="169">
        <v>139.01400000000001</v>
      </c>
      <c r="L202" s="169">
        <v>164.256</v>
      </c>
      <c r="M202" s="169">
        <v>0</v>
      </c>
      <c r="N202" s="169">
        <v>694.20099999999991</v>
      </c>
      <c r="O202" s="168">
        <v>3</v>
      </c>
      <c r="P202" s="168">
        <v>2</v>
      </c>
      <c r="Q202"/>
      <c r="R202"/>
      <c r="S202"/>
      <c r="T202"/>
    </row>
    <row r="203" spans="1:20" ht="49.5" x14ac:dyDescent="0.3">
      <c r="A203" s="167"/>
      <c r="B203" s="174" t="s">
        <v>754</v>
      </c>
      <c r="C203" s="167" t="s">
        <v>534</v>
      </c>
      <c r="D203" s="167" t="s">
        <v>468</v>
      </c>
      <c r="E203" s="169">
        <v>40.144999999999996</v>
      </c>
      <c r="F203" s="168">
        <v>2</v>
      </c>
      <c r="G203" s="173">
        <v>40.144999999999996</v>
      </c>
      <c r="H203" s="169">
        <v>0</v>
      </c>
      <c r="I203" s="169">
        <v>0</v>
      </c>
      <c r="J203" s="169">
        <v>0</v>
      </c>
      <c r="K203" s="169">
        <v>21.56</v>
      </c>
      <c r="L203" s="169">
        <v>58.73</v>
      </c>
      <c r="M203" s="169">
        <v>0</v>
      </c>
      <c r="N203" s="169">
        <v>80.289999999999992</v>
      </c>
      <c r="O203" s="168">
        <v>2</v>
      </c>
      <c r="P203" s="168">
        <v>1</v>
      </c>
      <c r="Q203"/>
      <c r="R203"/>
      <c r="S203"/>
      <c r="T203"/>
    </row>
    <row r="204" spans="1:20" ht="66" x14ac:dyDescent="0.3">
      <c r="A204" s="167" t="s">
        <v>195</v>
      </c>
      <c r="B204" s="174" t="s">
        <v>755</v>
      </c>
      <c r="C204" s="166" t="s">
        <v>534</v>
      </c>
      <c r="D204" s="166" t="s">
        <v>468</v>
      </c>
      <c r="E204" s="169">
        <v>54.366626428571429</v>
      </c>
      <c r="F204" s="168">
        <v>7</v>
      </c>
      <c r="G204" s="173">
        <v>54.366626428571429</v>
      </c>
      <c r="H204" s="169">
        <v>0</v>
      </c>
      <c r="I204" s="169">
        <v>0</v>
      </c>
      <c r="J204" s="169">
        <v>0</v>
      </c>
      <c r="K204" s="169">
        <v>1.0023850000000001</v>
      </c>
      <c r="L204" s="169">
        <v>379.56400000000002</v>
      </c>
      <c r="M204" s="169">
        <v>0</v>
      </c>
      <c r="N204" s="169">
        <v>380.56638500000003</v>
      </c>
      <c r="O204" s="168">
        <v>7</v>
      </c>
      <c r="P204" s="168">
        <v>6</v>
      </c>
      <c r="Q204"/>
      <c r="R204"/>
      <c r="S204"/>
      <c r="T204"/>
    </row>
    <row r="205" spans="1:20" ht="49.5" x14ac:dyDescent="0.3">
      <c r="A205" s="167" t="s">
        <v>196</v>
      </c>
      <c r="B205" s="174" t="s">
        <v>814</v>
      </c>
      <c r="C205" s="166" t="s">
        <v>534</v>
      </c>
      <c r="D205" s="166" t="s">
        <v>468</v>
      </c>
      <c r="E205" s="169">
        <v>180.71525</v>
      </c>
      <c r="F205" s="168">
        <v>4</v>
      </c>
      <c r="G205" s="173">
        <v>180.71525</v>
      </c>
      <c r="H205" s="169">
        <v>228.33099999999999</v>
      </c>
      <c r="I205" s="169">
        <v>228.33099999999999</v>
      </c>
      <c r="J205" s="169">
        <v>0</v>
      </c>
      <c r="K205" s="169">
        <v>281.61500000000001</v>
      </c>
      <c r="L205" s="169">
        <v>212.91499999999999</v>
      </c>
      <c r="M205" s="169">
        <v>0</v>
      </c>
      <c r="N205" s="169">
        <v>722.86099999999999</v>
      </c>
      <c r="O205" s="168">
        <v>4</v>
      </c>
      <c r="P205" s="168">
        <v>3</v>
      </c>
      <c r="Q205"/>
      <c r="R205"/>
      <c r="S205"/>
      <c r="T205"/>
    </row>
    <row r="206" spans="1:20" ht="99" x14ac:dyDescent="0.3">
      <c r="A206" s="167"/>
      <c r="B206" s="174" t="s">
        <v>812</v>
      </c>
      <c r="C206" s="166" t="s">
        <v>534</v>
      </c>
      <c r="D206" s="166" t="s">
        <v>468</v>
      </c>
      <c r="E206" s="169">
        <v>157.35599999999999</v>
      </c>
      <c r="F206" s="168">
        <v>4</v>
      </c>
      <c r="G206" s="173">
        <v>157.35599999999999</v>
      </c>
      <c r="H206" s="169">
        <v>500.59299999999996</v>
      </c>
      <c r="I206" s="169">
        <v>500.59299999999996</v>
      </c>
      <c r="J206" s="169">
        <v>0</v>
      </c>
      <c r="K206" s="169">
        <v>401.685</v>
      </c>
      <c r="L206" s="169">
        <v>356.57</v>
      </c>
      <c r="M206" s="169">
        <v>0</v>
      </c>
      <c r="N206" s="169">
        <v>1258.848</v>
      </c>
      <c r="O206" s="168">
        <v>8</v>
      </c>
      <c r="P206" s="168">
        <v>6</v>
      </c>
      <c r="Q206"/>
      <c r="R206"/>
      <c r="S206"/>
      <c r="T206"/>
    </row>
    <row r="207" spans="1:20" ht="33" x14ac:dyDescent="0.3">
      <c r="A207" s="167" t="s">
        <v>197</v>
      </c>
      <c r="B207" s="174" t="s">
        <v>756</v>
      </c>
      <c r="C207" s="166" t="s">
        <v>534</v>
      </c>
      <c r="D207" s="166" t="s">
        <v>468</v>
      </c>
      <c r="E207" s="169">
        <v>176.0154</v>
      </c>
      <c r="F207" s="168">
        <v>2</v>
      </c>
      <c r="G207" s="173">
        <v>176.0154</v>
      </c>
      <c r="H207" s="169">
        <v>148.81100000000001</v>
      </c>
      <c r="I207" s="169">
        <v>148.81100000000001</v>
      </c>
      <c r="J207" s="169">
        <v>0</v>
      </c>
      <c r="K207" s="169">
        <v>103.54179999999999</v>
      </c>
      <c r="L207" s="169">
        <v>99.677999999999997</v>
      </c>
      <c r="M207" s="169">
        <v>0</v>
      </c>
      <c r="N207" s="169">
        <v>352.0308</v>
      </c>
      <c r="O207" s="168">
        <v>2</v>
      </c>
      <c r="P207" s="168">
        <v>1</v>
      </c>
      <c r="Q207"/>
      <c r="R207"/>
      <c r="S207"/>
      <c r="T207"/>
    </row>
    <row r="208" spans="1:20" ht="33" x14ac:dyDescent="0.3">
      <c r="A208" s="167" t="s">
        <v>198</v>
      </c>
      <c r="B208" s="174" t="s">
        <v>757</v>
      </c>
      <c r="C208" s="166" t="s">
        <v>534</v>
      </c>
      <c r="D208" s="166" t="s">
        <v>468</v>
      </c>
      <c r="E208" s="169">
        <v>337.78366666666665</v>
      </c>
      <c r="F208" s="168">
        <v>3</v>
      </c>
      <c r="G208" s="173">
        <v>337.78366666666665</v>
      </c>
      <c r="H208" s="169">
        <v>819</v>
      </c>
      <c r="I208" s="169">
        <v>819</v>
      </c>
      <c r="J208" s="169">
        <v>0</v>
      </c>
      <c r="K208" s="169">
        <v>51.8</v>
      </c>
      <c r="L208" s="169">
        <v>142.55099999999999</v>
      </c>
      <c r="M208" s="169">
        <v>0</v>
      </c>
      <c r="N208" s="169">
        <v>1013.3509999999999</v>
      </c>
      <c r="O208" s="168">
        <v>3</v>
      </c>
      <c r="P208" s="168">
        <v>2</v>
      </c>
      <c r="Q208"/>
      <c r="R208"/>
      <c r="S208"/>
      <c r="T208"/>
    </row>
    <row r="209" spans="1:20" ht="49.5" x14ac:dyDescent="0.3">
      <c r="A209" s="167"/>
      <c r="B209" s="174" t="s">
        <v>813</v>
      </c>
      <c r="C209" s="166" t="s">
        <v>534</v>
      </c>
      <c r="D209" s="166" t="s">
        <v>468</v>
      </c>
      <c r="E209" s="169">
        <v>121.23333333333333</v>
      </c>
      <c r="F209" s="168">
        <v>3</v>
      </c>
      <c r="G209" s="173">
        <v>121.23333333333333</v>
      </c>
      <c r="H209" s="169">
        <v>273</v>
      </c>
      <c r="I209" s="169">
        <v>273</v>
      </c>
      <c r="J209" s="169">
        <v>0</v>
      </c>
      <c r="K209" s="169">
        <v>43.2</v>
      </c>
      <c r="L209" s="169">
        <v>47.5</v>
      </c>
      <c r="M209" s="169">
        <v>0</v>
      </c>
      <c r="N209" s="169">
        <v>363.7</v>
      </c>
      <c r="O209" s="168">
        <v>3</v>
      </c>
      <c r="P209" s="168">
        <v>2</v>
      </c>
      <c r="Q209"/>
      <c r="R209"/>
      <c r="S209"/>
      <c r="T209"/>
    </row>
    <row r="210" spans="1:20" ht="66" x14ac:dyDescent="0.3">
      <c r="A210" s="167"/>
      <c r="B210" s="174" t="s">
        <v>815</v>
      </c>
      <c r="C210" s="166" t="s">
        <v>534</v>
      </c>
      <c r="D210" s="166" t="s">
        <v>468</v>
      </c>
      <c r="E210" s="169">
        <v>121.23333333333333</v>
      </c>
      <c r="F210" s="168">
        <v>3</v>
      </c>
      <c r="G210" s="173">
        <v>121.23333333333333</v>
      </c>
      <c r="H210" s="169">
        <v>273</v>
      </c>
      <c r="I210" s="169">
        <v>273</v>
      </c>
      <c r="J210" s="169">
        <v>0</v>
      </c>
      <c r="K210" s="169">
        <v>43.2</v>
      </c>
      <c r="L210" s="169">
        <v>47.5</v>
      </c>
      <c r="M210" s="169">
        <v>0</v>
      </c>
      <c r="N210" s="169">
        <v>363.7</v>
      </c>
      <c r="O210" s="168">
        <v>3</v>
      </c>
      <c r="P210" s="168">
        <v>2</v>
      </c>
      <c r="Q210"/>
      <c r="R210"/>
      <c r="S210"/>
      <c r="T210"/>
    </row>
    <row r="211" spans="1:20" ht="66" x14ac:dyDescent="0.3">
      <c r="A211" s="167" t="s">
        <v>758</v>
      </c>
      <c r="B211" s="174" t="s">
        <v>817</v>
      </c>
      <c r="C211" s="167" t="s">
        <v>468</v>
      </c>
      <c r="D211" s="167" t="s">
        <v>534</v>
      </c>
      <c r="E211" s="169">
        <v>0</v>
      </c>
      <c r="F211" s="168">
        <v>4</v>
      </c>
      <c r="G211" s="173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0</v>
      </c>
      <c r="O211" s="168">
        <v>4</v>
      </c>
      <c r="P211" s="168">
        <v>3</v>
      </c>
      <c r="Q211"/>
      <c r="R211"/>
      <c r="S211"/>
      <c r="T211"/>
    </row>
    <row r="212" spans="1:20" ht="66" x14ac:dyDescent="0.3">
      <c r="A212" s="167"/>
      <c r="B212" s="174" t="s">
        <v>816</v>
      </c>
      <c r="C212" s="167" t="s">
        <v>468</v>
      </c>
      <c r="D212" s="167" t="s">
        <v>534</v>
      </c>
      <c r="E212" s="169">
        <v>0</v>
      </c>
      <c r="F212" s="168">
        <v>5</v>
      </c>
      <c r="G212" s="173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8">
        <v>10</v>
      </c>
      <c r="P212" s="168">
        <v>8</v>
      </c>
      <c r="Q212"/>
      <c r="R212"/>
      <c r="S212"/>
      <c r="T212"/>
    </row>
    <row r="213" spans="1:20" ht="66" x14ac:dyDescent="0.3">
      <c r="A213" s="167"/>
      <c r="B213" s="174" t="s">
        <v>875</v>
      </c>
      <c r="C213" s="167" t="s">
        <v>468</v>
      </c>
      <c r="D213" s="167" t="s">
        <v>534</v>
      </c>
      <c r="E213" s="169">
        <v>0</v>
      </c>
      <c r="F213" s="168">
        <v>6</v>
      </c>
      <c r="G213" s="173">
        <v>0</v>
      </c>
      <c r="H213" s="169">
        <v>0</v>
      </c>
      <c r="I213" s="169">
        <v>0</v>
      </c>
      <c r="J213" s="169">
        <v>0</v>
      </c>
      <c r="K213" s="169">
        <v>0</v>
      </c>
      <c r="L213" s="169">
        <v>0</v>
      </c>
      <c r="M213" s="169">
        <v>0</v>
      </c>
      <c r="N213" s="169">
        <v>0</v>
      </c>
      <c r="O213" s="168">
        <v>6</v>
      </c>
      <c r="P213" s="168">
        <v>5</v>
      </c>
      <c r="Q213"/>
      <c r="R213"/>
      <c r="S213"/>
      <c r="T213"/>
    </row>
    <row r="214" spans="1:20" ht="82.5" x14ac:dyDescent="0.3">
      <c r="A214" s="167"/>
      <c r="B214" s="174" t="s">
        <v>876</v>
      </c>
      <c r="C214" s="167" t="s">
        <v>468</v>
      </c>
      <c r="D214" s="167" t="s">
        <v>534</v>
      </c>
      <c r="E214" s="169">
        <v>0</v>
      </c>
      <c r="F214" s="168">
        <v>5</v>
      </c>
      <c r="G214" s="173">
        <v>0</v>
      </c>
      <c r="H214" s="169">
        <v>0</v>
      </c>
      <c r="I214" s="169">
        <v>0</v>
      </c>
      <c r="J214" s="169">
        <v>0</v>
      </c>
      <c r="K214" s="169">
        <v>0</v>
      </c>
      <c r="L214" s="169">
        <v>0</v>
      </c>
      <c r="M214" s="169">
        <v>0</v>
      </c>
      <c r="N214" s="169">
        <v>0</v>
      </c>
      <c r="O214" s="168">
        <v>5</v>
      </c>
      <c r="P214" s="168">
        <v>4</v>
      </c>
      <c r="Q214"/>
      <c r="R214"/>
      <c r="S214"/>
      <c r="T214"/>
    </row>
    <row r="215" spans="1:20" ht="82.5" x14ac:dyDescent="0.3">
      <c r="A215" s="167"/>
      <c r="B215" s="174" t="s">
        <v>870</v>
      </c>
      <c r="C215" s="167" t="s">
        <v>468</v>
      </c>
      <c r="D215" s="167" t="s">
        <v>534</v>
      </c>
      <c r="E215" s="169">
        <v>0</v>
      </c>
      <c r="F215" s="168">
        <v>8</v>
      </c>
      <c r="G215" s="173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68">
        <v>8</v>
      </c>
      <c r="P215" s="168">
        <v>7</v>
      </c>
      <c r="Q215"/>
      <c r="R215"/>
      <c r="S215"/>
      <c r="T215"/>
    </row>
    <row r="216" spans="1:20" ht="49.5" x14ac:dyDescent="0.3">
      <c r="A216" s="167"/>
      <c r="B216" s="174" t="s">
        <v>877</v>
      </c>
      <c r="C216" s="167" t="s">
        <v>468</v>
      </c>
      <c r="D216" s="167" t="s">
        <v>534</v>
      </c>
      <c r="E216" s="169">
        <v>0</v>
      </c>
      <c r="F216" s="168">
        <v>5</v>
      </c>
      <c r="G216" s="173">
        <v>0</v>
      </c>
      <c r="H216" s="169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68">
        <v>5</v>
      </c>
      <c r="P216" s="168">
        <v>4</v>
      </c>
      <c r="Q216"/>
      <c r="R216"/>
      <c r="S216"/>
      <c r="T216"/>
    </row>
    <row r="217" spans="1:20" ht="66" x14ac:dyDescent="0.3">
      <c r="A217" s="167"/>
      <c r="B217" s="174" t="s">
        <v>874</v>
      </c>
      <c r="C217" s="167" t="s">
        <v>468</v>
      </c>
      <c r="D217" s="167" t="s">
        <v>534</v>
      </c>
      <c r="E217" s="169">
        <v>0</v>
      </c>
      <c r="F217" s="168">
        <v>4</v>
      </c>
      <c r="G217" s="173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0</v>
      </c>
      <c r="O217" s="168">
        <v>4</v>
      </c>
      <c r="P217" s="168">
        <v>3</v>
      </c>
      <c r="Q217"/>
      <c r="R217"/>
      <c r="S217"/>
      <c r="T217"/>
    </row>
    <row r="218" spans="1:20" ht="66" x14ac:dyDescent="0.3">
      <c r="A218" s="167"/>
      <c r="B218" s="174" t="s">
        <v>878</v>
      </c>
      <c r="C218" s="167" t="s">
        <v>468</v>
      </c>
      <c r="D218" s="167" t="s">
        <v>534</v>
      </c>
      <c r="E218" s="169">
        <v>0</v>
      </c>
      <c r="F218" s="168">
        <v>6</v>
      </c>
      <c r="G218" s="173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68">
        <v>6</v>
      </c>
      <c r="P218" s="168">
        <v>5</v>
      </c>
      <c r="Q218"/>
      <c r="R218"/>
      <c r="S218"/>
      <c r="T218"/>
    </row>
    <row r="219" spans="1:20" ht="82.5" x14ac:dyDescent="0.3">
      <c r="A219" s="167"/>
      <c r="B219" s="174" t="s">
        <v>879</v>
      </c>
      <c r="C219" s="167" t="s">
        <v>468</v>
      </c>
      <c r="D219" s="167" t="s">
        <v>534</v>
      </c>
      <c r="E219" s="169">
        <v>0</v>
      </c>
      <c r="F219" s="168">
        <v>7</v>
      </c>
      <c r="G219" s="173">
        <v>0</v>
      </c>
      <c r="H219" s="169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8">
        <v>7</v>
      </c>
      <c r="P219" s="168">
        <v>6</v>
      </c>
      <c r="Q219"/>
      <c r="R219"/>
      <c r="S219"/>
      <c r="T219"/>
    </row>
    <row r="220" spans="1:20" ht="82.5" x14ac:dyDescent="0.3">
      <c r="A220" s="167"/>
      <c r="B220" s="174" t="s">
        <v>880</v>
      </c>
      <c r="C220" s="167" t="s">
        <v>468</v>
      </c>
      <c r="D220" s="167" t="s">
        <v>534</v>
      </c>
      <c r="E220" s="169">
        <v>0</v>
      </c>
      <c r="F220" s="168">
        <v>7</v>
      </c>
      <c r="G220" s="173">
        <v>0</v>
      </c>
      <c r="H220" s="169">
        <v>0</v>
      </c>
      <c r="I220" s="169">
        <v>0</v>
      </c>
      <c r="J220" s="169">
        <v>0</v>
      </c>
      <c r="K220" s="169">
        <v>0</v>
      </c>
      <c r="L220" s="169">
        <v>0</v>
      </c>
      <c r="M220" s="169">
        <v>0</v>
      </c>
      <c r="N220" s="169">
        <v>0</v>
      </c>
      <c r="O220" s="168">
        <v>7</v>
      </c>
      <c r="P220" s="168">
        <v>6</v>
      </c>
      <c r="Q220"/>
      <c r="R220"/>
      <c r="S220"/>
      <c r="T220"/>
    </row>
    <row r="221" spans="1:20" x14ac:dyDescent="0.3">
      <c r="A221" s="167" t="s">
        <v>856</v>
      </c>
      <c r="B221" s="167"/>
      <c r="C221" s="167"/>
      <c r="D221" s="167"/>
      <c r="E221" s="169">
        <v>99.444943347795643</v>
      </c>
      <c r="F221" s="168">
        <v>4.6245954692556621</v>
      </c>
      <c r="G221" s="173">
        <v>108.20680866795792</v>
      </c>
      <c r="H221" s="169">
        <v>66954.662259000019</v>
      </c>
      <c r="I221" s="169">
        <v>66954.662259000019</v>
      </c>
      <c r="J221" s="169">
        <v>0</v>
      </c>
      <c r="K221" s="169">
        <v>34185.550184999993</v>
      </c>
      <c r="L221" s="169">
        <v>39453.044599999979</v>
      </c>
      <c r="M221" s="169">
        <v>1513.5669999999998</v>
      </c>
      <c r="N221" s="169">
        <v>142106.82404399998</v>
      </c>
      <c r="O221" s="168">
        <v>1429</v>
      </c>
      <c r="P221" s="168">
        <v>1120</v>
      </c>
      <c r="Q221"/>
      <c r="R221"/>
      <c r="S221"/>
      <c r="T221"/>
    </row>
    <row r="222" spans="1:20" x14ac:dyDescent="0.3">
      <c r="A222"/>
      <c r="B222"/>
      <c r="C222"/>
      <c r="D222"/>
      <c r="E222"/>
      <c r="F222" s="164"/>
      <c r="G222"/>
      <c r="H222" s="159"/>
      <c r="I222" s="160"/>
      <c r="J222"/>
      <c r="K222"/>
      <c r="L222"/>
      <c r="M222"/>
      <c r="N222"/>
      <c r="O222"/>
      <c r="P222"/>
      <c r="Q222"/>
      <c r="R222"/>
      <c r="S222"/>
      <c r="T222"/>
    </row>
    <row r="223" spans="1:20" x14ac:dyDescent="0.3">
      <c r="A223"/>
      <c r="B223"/>
      <c r="C223"/>
      <c r="D223"/>
      <c r="E223"/>
      <c r="F223" s="164"/>
      <c r="G223"/>
      <c r="H223" s="159"/>
      <c r="I223" s="160"/>
      <c r="J223"/>
      <c r="K223"/>
      <c r="L223"/>
      <c r="M223"/>
      <c r="N223"/>
      <c r="O223"/>
      <c r="P223"/>
      <c r="Q223"/>
      <c r="R223"/>
      <c r="S223"/>
      <c r="T223"/>
    </row>
    <row r="224" spans="1:20" x14ac:dyDescent="0.3">
      <c r="A224"/>
      <c r="B224"/>
      <c r="C224"/>
      <c r="D224"/>
      <c r="E224"/>
      <c r="F224" s="164"/>
      <c r="G224"/>
      <c r="H224" s="159"/>
      <c r="I224" s="160"/>
      <c r="J224"/>
      <c r="K224"/>
      <c r="L224"/>
      <c r="M224"/>
      <c r="N224"/>
      <c r="O224"/>
      <c r="P224"/>
      <c r="Q224"/>
      <c r="R224"/>
      <c r="S224"/>
      <c r="T224"/>
    </row>
    <row r="225" spans="1:20" x14ac:dyDescent="0.3">
      <c r="A225"/>
      <c r="B225"/>
      <c r="C225"/>
      <c r="D225"/>
      <c r="E225"/>
      <c r="F225" s="164"/>
      <c r="G225"/>
      <c r="H225" s="159"/>
      <c r="I225" s="160"/>
      <c r="J225"/>
      <c r="K225"/>
      <c r="L225"/>
      <c r="M225"/>
      <c r="N225"/>
      <c r="O225"/>
      <c r="P225"/>
      <c r="Q225"/>
      <c r="R225"/>
      <c r="S225"/>
      <c r="T225"/>
    </row>
    <row r="226" spans="1:20" x14ac:dyDescent="0.3">
      <c r="A226"/>
      <c r="B226"/>
      <c r="C226"/>
      <c r="D226"/>
      <c r="E226"/>
      <c r="F226" s="164"/>
      <c r="G226"/>
      <c r="H226" s="159"/>
      <c r="I226" s="160"/>
      <c r="J226"/>
      <c r="K226"/>
      <c r="L226"/>
      <c r="M226"/>
      <c r="N226"/>
      <c r="O226"/>
      <c r="P226"/>
      <c r="Q226"/>
      <c r="R226"/>
      <c r="S226"/>
      <c r="T226"/>
    </row>
    <row r="227" spans="1:20" x14ac:dyDescent="0.3">
      <c r="A227"/>
      <c r="B227"/>
      <c r="C227"/>
      <c r="D227"/>
      <c r="E227"/>
      <c r="F227" s="164"/>
      <c r="G227"/>
      <c r="H227" s="159"/>
      <c r="I227" s="160"/>
      <c r="J227"/>
      <c r="K227"/>
      <c r="L227"/>
      <c r="M227"/>
      <c r="N227"/>
      <c r="O227"/>
      <c r="P227"/>
      <c r="Q227"/>
      <c r="R227"/>
      <c r="S227"/>
      <c r="T227"/>
    </row>
    <row r="228" spans="1:20" x14ac:dyDescent="0.3">
      <c r="A228"/>
      <c r="B228"/>
      <c r="C228"/>
      <c r="D228"/>
      <c r="E228"/>
      <c r="F228" s="164"/>
      <c r="G228"/>
      <c r="H228" s="159"/>
      <c r="I228" s="160"/>
      <c r="J228"/>
      <c r="K228"/>
      <c r="L228"/>
      <c r="M228"/>
      <c r="N228"/>
      <c r="O228"/>
      <c r="P228"/>
      <c r="Q228"/>
      <c r="R228"/>
      <c r="S228"/>
      <c r="T228"/>
    </row>
    <row r="229" spans="1:20" x14ac:dyDescent="0.3">
      <c r="A229"/>
      <c r="B229"/>
      <c r="C229"/>
      <c r="D229"/>
      <c r="E229"/>
      <c r="F229" s="164"/>
      <c r="G229"/>
      <c r="H229" s="159"/>
      <c r="I229" s="160"/>
      <c r="J229"/>
      <c r="K229"/>
      <c r="L229"/>
      <c r="M229"/>
      <c r="N229"/>
      <c r="O229"/>
      <c r="P229"/>
      <c r="Q229"/>
      <c r="R229"/>
      <c r="S229"/>
      <c r="T229"/>
    </row>
    <row r="230" spans="1:20" x14ac:dyDescent="0.3">
      <c r="A230"/>
      <c r="B230"/>
      <c r="C230"/>
      <c r="D230"/>
      <c r="E230"/>
      <c r="F230" s="164"/>
      <c r="G230"/>
      <c r="H230" s="159"/>
      <c r="I230" s="160"/>
      <c r="J230"/>
      <c r="K230"/>
      <c r="L230"/>
      <c r="M230"/>
      <c r="N230"/>
      <c r="O230"/>
      <c r="P230"/>
      <c r="Q230"/>
      <c r="R230"/>
      <c r="S230"/>
      <c r="T230"/>
    </row>
    <row r="231" spans="1:20" x14ac:dyDescent="0.3">
      <c r="A231"/>
      <c r="B231"/>
      <c r="C231"/>
      <c r="D231"/>
      <c r="E231"/>
      <c r="F231" s="164"/>
      <c r="G231"/>
      <c r="H231" s="159"/>
      <c r="I231" s="160"/>
      <c r="J231"/>
      <c r="K231"/>
      <c r="L231"/>
      <c r="M231"/>
      <c r="N231"/>
      <c r="O231"/>
      <c r="P231"/>
      <c r="Q231"/>
      <c r="R231"/>
      <c r="S231"/>
      <c r="T231"/>
    </row>
    <row r="232" spans="1:20" x14ac:dyDescent="0.3">
      <c r="A232"/>
      <c r="B232"/>
      <c r="C232"/>
      <c r="D232"/>
      <c r="E232"/>
      <c r="F232" s="164"/>
      <c r="G232"/>
      <c r="H232" s="159"/>
      <c r="I232" s="160"/>
      <c r="J232"/>
      <c r="K232"/>
      <c r="L232"/>
      <c r="M232"/>
      <c r="N232"/>
      <c r="O232"/>
      <c r="P232"/>
      <c r="Q232"/>
      <c r="R232"/>
      <c r="S232"/>
      <c r="T232"/>
    </row>
    <row r="233" spans="1:20" x14ac:dyDescent="0.3">
      <c r="A233"/>
      <c r="B233"/>
      <c r="C233"/>
      <c r="D233"/>
      <c r="E233"/>
      <c r="F233" s="164"/>
      <c r="G233"/>
      <c r="H233" s="159"/>
      <c r="I233" s="160"/>
      <c r="J233"/>
      <c r="K233"/>
      <c r="L233"/>
      <c r="M233"/>
      <c r="N233"/>
      <c r="O233"/>
      <c r="P233"/>
      <c r="Q233"/>
      <c r="R233"/>
      <c r="S233"/>
      <c r="T233"/>
    </row>
    <row r="234" spans="1:20" x14ac:dyDescent="0.3">
      <c r="A234"/>
      <c r="B234"/>
      <c r="C234"/>
      <c r="D234"/>
      <c r="E234"/>
      <c r="F234" s="164"/>
      <c r="G234"/>
      <c r="H234" s="159"/>
      <c r="I234" s="160"/>
      <c r="J234"/>
      <c r="K234"/>
      <c r="L234"/>
      <c r="M234"/>
      <c r="N234"/>
      <c r="O234"/>
      <c r="P234"/>
      <c r="Q234"/>
      <c r="R234"/>
      <c r="S234"/>
      <c r="T234"/>
    </row>
    <row r="235" spans="1:20" x14ac:dyDescent="0.3">
      <c r="A235"/>
      <c r="B235"/>
      <c r="C235"/>
      <c r="D235"/>
      <c r="E235"/>
      <c r="F235" s="164"/>
      <c r="G235"/>
      <c r="H235" s="159"/>
      <c r="I235" s="160"/>
      <c r="J235"/>
      <c r="K235"/>
      <c r="L235"/>
      <c r="M235"/>
      <c r="N235"/>
      <c r="O235"/>
      <c r="P235"/>
      <c r="Q235"/>
      <c r="R235"/>
      <c r="S235"/>
      <c r="T235"/>
    </row>
    <row r="236" spans="1:20" x14ac:dyDescent="0.3">
      <c r="A236"/>
      <c r="B236"/>
      <c r="C236"/>
      <c r="D236"/>
      <c r="E236"/>
      <c r="F236" s="164"/>
      <c r="G236"/>
      <c r="H236" s="159"/>
      <c r="I236" s="160"/>
      <c r="J236"/>
      <c r="K236"/>
      <c r="L236"/>
      <c r="M236"/>
      <c r="N236"/>
      <c r="O236"/>
      <c r="P236"/>
      <c r="Q236"/>
      <c r="R236"/>
      <c r="S236"/>
      <c r="T236"/>
    </row>
    <row r="237" spans="1:20" x14ac:dyDescent="0.3">
      <c r="A237"/>
      <c r="B237"/>
      <c r="C237"/>
      <c r="D237"/>
      <c r="E237"/>
      <c r="F237" s="164"/>
      <c r="G237"/>
      <c r="H237" s="159"/>
      <c r="I237" s="160"/>
      <c r="J237"/>
      <c r="K237"/>
      <c r="L237"/>
      <c r="M237"/>
      <c r="N237"/>
      <c r="O237"/>
      <c r="P237"/>
      <c r="Q237"/>
      <c r="R237"/>
      <c r="S237"/>
      <c r="T237"/>
    </row>
    <row r="238" spans="1:20" x14ac:dyDescent="0.3">
      <c r="A238"/>
      <c r="B238"/>
      <c r="C238"/>
      <c r="D238"/>
      <c r="E238"/>
      <c r="F238" s="164"/>
      <c r="G238"/>
      <c r="H238" s="159"/>
      <c r="I238" s="160"/>
      <c r="J238"/>
      <c r="K238"/>
      <c r="L238"/>
      <c r="M238"/>
      <c r="N238"/>
      <c r="O238"/>
      <c r="P238"/>
      <c r="Q238"/>
      <c r="R238"/>
      <c r="S238"/>
      <c r="T238"/>
    </row>
    <row r="239" spans="1:20" x14ac:dyDescent="0.3">
      <c r="A239"/>
      <c r="B239"/>
      <c r="C239"/>
      <c r="D239"/>
      <c r="E239"/>
      <c r="F239" s="164"/>
      <c r="G239"/>
      <c r="H239" s="159"/>
      <c r="I239" s="160"/>
      <c r="J239"/>
      <c r="K239"/>
      <c r="L239"/>
      <c r="M239"/>
      <c r="N239"/>
      <c r="O239"/>
      <c r="P239"/>
      <c r="Q239"/>
      <c r="R239"/>
      <c r="S239"/>
      <c r="T239"/>
    </row>
    <row r="240" spans="1:20" x14ac:dyDescent="0.3">
      <c r="A240"/>
      <c r="B240"/>
      <c r="C240"/>
      <c r="D240"/>
      <c r="E240"/>
      <c r="F240" s="164"/>
      <c r="G240"/>
      <c r="H240" s="159"/>
      <c r="I240" s="160"/>
      <c r="J240"/>
      <c r="K240"/>
      <c r="L240"/>
      <c r="M240"/>
      <c r="N240"/>
      <c r="O240"/>
      <c r="P240"/>
      <c r="Q240"/>
      <c r="R240"/>
      <c r="S240"/>
      <c r="T240"/>
    </row>
    <row r="241" spans="1:20" x14ac:dyDescent="0.3">
      <c r="A241"/>
      <c r="B241"/>
      <c r="C241"/>
      <c r="D241"/>
      <c r="E241"/>
      <c r="F241" s="164"/>
      <c r="G241"/>
      <c r="H241" s="159"/>
      <c r="I241" s="160"/>
      <c r="J241"/>
      <c r="K241"/>
      <c r="L241"/>
      <c r="M241"/>
      <c r="N241"/>
      <c r="O241"/>
      <c r="P241"/>
      <c r="Q241"/>
      <c r="R241"/>
      <c r="S241"/>
      <c r="T241"/>
    </row>
    <row r="242" spans="1:20" x14ac:dyDescent="0.3">
      <c r="A242"/>
      <c r="B242"/>
      <c r="C242"/>
      <c r="D242"/>
      <c r="E242"/>
      <c r="F242" s="164"/>
      <c r="G242"/>
      <c r="H242" s="159"/>
      <c r="I242" s="160"/>
      <c r="J242"/>
      <c r="K242"/>
      <c r="L242"/>
      <c r="M242"/>
      <c r="N242"/>
      <c r="O242"/>
      <c r="P242"/>
      <c r="Q242"/>
      <c r="R242"/>
      <c r="S242"/>
      <c r="T242"/>
    </row>
    <row r="243" spans="1:20" x14ac:dyDescent="0.3">
      <c r="A243"/>
      <c r="B243"/>
      <c r="C243"/>
      <c r="D243"/>
      <c r="E243"/>
      <c r="F243" s="164"/>
      <c r="G243"/>
      <c r="H243" s="159"/>
      <c r="I243" s="160"/>
      <c r="J243"/>
      <c r="K243"/>
      <c r="L243"/>
      <c r="M243"/>
      <c r="N243"/>
      <c r="O243"/>
      <c r="P243"/>
      <c r="Q243"/>
      <c r="R243"/>
      <c r="S243"/>
      <c r="T243"/>
    </row>
    <row r="244" spans="1:20" x14ac:dyDescent="0.3">
      <c r="A244"/>
      <c r="B244"/>
      <c r="C244"/>
      <c r="D244"/>
      <c r="E244"/>
      <c r="F244" s="164"/>
      <c r="G244"/>
      <c r="H244" s="159"/>
      <c r="I244" s="160"/>
      <c r="J244"/>
      <c r="K244"/>
      <c r="L244"/>
      <c r="M244"/>
      <c r="N244"/>
      <c r="O244"/>
      <c r="P244"/>
      <c r="Q244"/>
      <c r="R244"/>
      <c r="S244"/>
      <c r="T244"/>
    </row>
    <row r="245" spans="1:20" x14ac:dyDescent="0.3">
      <c r="A245"/>
      <c r="B245"/>
      <c r="C245"/>
      <c r="D245"/>
      <c r="E245"/>
      <c r="F245" s="164"/>
      <c r="G245"/>
      <c r="H245" s="159"/>
      <c r="I245" s="160"/>
      <c r="J245"/>
      <c r="K245"/>
      <c r="L245"/>
      <c r="M245"/>
      <c r="N245"/>
      <c r="O245"/>
      <c r="P245"/>
      <c r="Q245"/>
      <c r="R245"/>
      <c r="S245"/>
      <c r="T245"/>
    </row>
    <row r="246" spans="1:20" x14ac:dyDescent="0.3">
      <c r="A246"/>
      <c r="B246"/>
      <c r="C246"/>
      <c r="D246"/>
      <c r="E246"/>
      <c r="F246" s="164"/>
      <c r="G246"/>
      <c r="H246" s="159"/>
      <c r="I246" s="160"/>
      <c r="J246"/>
      <c r="K246"/>
      <c r="L246"/>
      <c r="M246"/>
      <c r="N246"/>
      <c r="O246"/>
      <c r="P246"/>
      <c r="Q246"/>
      <c r="R246"/>
      <c r="S246"/>
      <c r="T246"/>
    </row>
    <row r="247" spans="1:20" x14ac:dyDescent="0.3">
      <c r="A247"/>
      <c r="B247"/>
      <c r="C247"/>
      <c r="D247"/>
      <c r="E247"/>
      <c r="F247" s="164"/>
      <c r="G247"/>
      <c r="H247" s="159"/>
      <c r="I247" s="160"/>
      <c r="J247"/>
      <c r="K247"/>
      <c r="L247"/>
      <c r="M247"/>
      <c r="N247"/>
      <c r="O247"/>
      <c r="P247"/>
      <c r="Q247"/>
      <c r="R247"/>
      <c r="S247"/>
      <c r="T247"/>
    </row>
    <row r="248" spans="1:20" x14ac:dyDescent="0.3">
      <c r="A248"/>
      <c r="B248"/>
      <c r="C248"/>
      <c r="D248"/>
      <c r="E248"/>
      <c r="F248" s="164"/>
      <c r="G248"/>
      <c r="H248" s="159"/>
      <c r="I248" s="160"/>
      <c r="J248"/>
      <c r="K248"/>
      <c r="L248"/>
      <c r="M248"/>
      <c r="N248"/>
      <c r="O248"/>
      <c r="P248"/>
      <c r="Q248"/>
      <c r="R248"/>
      <c r="S248"/>
      <c r="T248"/>
    </row>
    <row r="249" spans="1:20" x14ac:dyDescent="0.3">
      <c r="A249"/>
      <c r="B249"/>
      <c r="C249"/>
      <c r="D249"/>
      <c r="E249"/>
      <c r="F249" s="164"/>
      <c r="G249"/>
      <c r="H249" s="159"/>
      <c r="I249" s="160"/>
      <c r="J249"/>
      <c r="K249"/>
      <c r="L249"/>
      <c r="M249"/>
      <c r="N249"/>
      <c r="O249"/>
      <c r="P249"/>
      <c r="Q249"/>
      <c r="R249"/>
      <c r="S249"/>
      <c r="T249"/>
    </row>
    <row r="250" spans="1:20" x14ac:dyDescent="0.3">
      <c r="A250"/>
      <c r="B250"/>
      <c r="C250"/>
      <c r="D250"/>
      <c r="E250"/>
      <c r="F250" s="164"/>
      <c r="G250"/>
      <c r="H250" s="159"/>
      <c r="I250" s="160"/>
      <c r="J250"/>
      <c r="K250"/>
      <c r="L250"/>
      <c r="M250"/>
      <c r="N250"/>
      <c r="O250"/>
      <c r="P250"/>
      <c r="Q250"/>
      <c r="R250"/>
      <c r="S250"/>
      <c r="T250"/>
    </row>
    <row r="251" spans="1:20" x14ac:dyDescent="0.3">
      <c r="A251"/>
      <c r="B251"/>
      <c r="C251"/>
      <c r="D251"/>
      <c r="E251"/>
      <c r="F251" s="164"/>
      <c r="G251"/>
      <c r="H251" s="159"/>
      <c r="I251" s="160"/>
      <c r="J251"/>
      <c r="K251"/>
      <c r="L251"/>
      <c r="M251"/>
      <c r="N251"/>
      <c r="O251"/>
      <c r="P251"/>
      <c r="Q251"/>
      <c r="R251"/>
      <c r="S251"/>
      <c r="T251"/>
    </row>
    <row r="252" spans="1:20" x14ac:dyDescent="0.3">
      <c r="A252"/>
      <c r="B252"/>
      <c r="C252"/>
      <c r="D252"/>
      <c r="E252"/>
      <c r="F252" s="164"/>
      <c r="G252"/>
      <c r="H252" s="159"/>
      <c r="I252" s="160"/>
      <c r="J252"/>
      <c r="K252"/>
      <c r="L252"/>
      <c r="M252"/>
      <c r="N252"/>
      <c r="O252"/>
      <c r="P252"/>
      <c r="Q252"/>
      <c r="R252"/>
      <c r="S252"/>
      <c r="T252"/>
    </row>
    <row r="253" spans="1:20" x14ac:dyDescent="0.3">
      <c r="A253"/>
      <c r="B253"/>
      <c r="C253"/>
      <c r="D253"/>
      <c r="E253"/>
      <c r="F253" s="164"/>
      <c r="G253"/>
      <c r="H253" s="159"/>
      <c r="I253" s="160"/>
      <c r="J253"/>
      <c r="K253"/>
      <c r="L253"/>
      <c r="M253"/>
      <c r="N253"/>
      <c r="O253"/>
      <c r="P253"/>
      <c r="Q253"/>
      <c r="R253"/>
      <c r="S253"/>
      <c r="T253"/>
    </row>
    <row r="254" spans="1:20" x14ac:dyDescent="0.3">
      <c r="A254"/>
      <c r="B254"/>
      <c r="C254"/>
      <c r="D254"/>
      <c r="E254"/>
      <c r="F254" s="164"/>
      <c r="G254"/>
      <c r="H254" s="159"/>
      <c r="I254" s="160"/>
      <c r="J254"/>
      <c r="K254"/>
      <c r="L254"/>
      <c r="M254"/>
      <c r="N254"/>
      <c r="O254"/>
      <c r="P254"/>
      <c r="Q254"/>
      <c r="R254"/>
      <c r="S254"/>
      <c r="T254"/>
    </row>
    <row r="255" spans="1:20" x14ac:dyDescent="0.3">
      <c r="A255"/>
      <c r="B255"/>
      <c r="C255"/>
      <c r="D255"/>
      <c r="E255"/>
      <c r="F255" s="164"/>
      <c r="G255"/>
      <c r="H255" s="159"/>
      <c r="I255" s="160"/>
      <c r="J255"/>
      <c r="K255"/>
      <c r="L255"/>
      <c r="M255"/>
      <c r="N255"/>
      <c r="O255"/>
      <c r="P255"/>
      <c r="Q255"/>
      <c r="R255"/>
      <c r="S255"/>
      <c r="T255"/>
    </row>
    <row r="256" spans="1:20" x14ac:dyDescent="0.3">
      <c r="A256"/>
      <c r="B256"/>
      <c r="C256"/>
      <c r="D256"/>
      <c r="E256"/>
      <c r="F256" s="164"/>
      <c r="G256"/>
      <c r="H256" s="159"/>
      <c r="I256" s="160"/>
      <c r="J256"/>
      <c r="K256"/>
      <c r="L256"/>
      <c r="M256"/>
      <c r="N256"/>
      <c r="O256"/>
      <c r="P256"/>
      <c r="Q256"/>
      <c r="R256"/>
      <c r="S256"/>
      <c r="T256"/>
    </row>
    <row r="257" spans="1:20" x14ac:dyDescent="0.3">
      <c r="A257"/>
      <c r="B257"/>
      <c r="C257"/>
      <c r="D257"/>
      <c r="E257"/>
      <c r="F257" s="164"/>
      <c r="G257"/>
      <c r="H257" s="159"/>
      <c r="I257" s="160"/>
      <c r="J257"/>
      <c r="K257"/>
      <c r="L257"/>
      <c r="M257"/>
      <c r="N257"/>
      <c r="O257"/>
      <c r="P257"/>
      <c r="Q257"/>
      <c r="R257"/>
      <c r="S257"/>
      <c r="T257"/>
    </row>
    <row r="258" spans="1:20" x14ac:dyDescent="0.3">
      <c r="A258"/>
      <c r="B258"/>
      <c r="C258"/>
      <c r="D258"/>
      <c r="E258"/>
      <c r="F258" s="164"/>
      <c r="G258"/>
      <c r="H258" s="159"/>
      <c r="I258" s="160"/>
      <c r="J258"/>
      <c r="K258"/>
      <c r="L258"/>
      <c r="M258"/>
      <c r="N258"/>
      <c r="O258"/>
      <c r="P258"/>
      <c r="Q258"/>
      <c r="R258"/>
      <c r="S258"/>
      <c r="T258"/>
    </row>
    <row r="259" spans="1:20" x14ac:dyDescent="0.3">
      <c r="A259"/>
      <c r="B259"/>
      <c r="C259"/>
      <c r="D259"/>
      <c r="E259"/>
      <c r="F259" s="164"/>
      <c r="G259"/>
      <c r="H259" s="159"/>
      <c r="I259" s="160"/>
      <c r="J259"/>
      <c r="K259"/>
      <c r="L259"/>
      <c r="M259"/>
      <c r="N259"/>
      <c r="O259"/>
      <c r="P259"/>
      <c r="Q259"/>
      <c r="R259"/>
      <c r="S259"/>
      <c r="T259"/>
    </row>
    <row r="260" spans="1:20" x14ac:dyDescent="0.3">
      <c r="A260"/>
      <c r="B260"/>
      <c r="C260"/>
      <c r="D260"/>
      <c r="E260"/>
      <c r="F260" s="164"/>
      <c r="G260"/>
      <c r="H260" s="159"/>
      <c r="I260" s="160"/>
      <c r="J260"/>
      <c r="K260"/>
      <c r="L260"/>
      <c r="M260"/>
      <c r="N260"/>
      <c r="O260"/>
      <c r="P260"/>
      <c r="Q260"/>
      <c r="R260"/>
      <c r="S260"/>
      <c r="T260"/>
    </row>
    <row r="261" spans="1:20" x14ac:dyDescent="0.3">
      <c r="A261"/>
      <c r="B261"/>
      <c r="C261"/>
      <c r="D261"/>
      <c r="E261"/>
      <c r="F261" s="164"/>
      <c r="G261"/>
      <c r="H261" s="159"/>
      <c r="I261" s="160"/>
      <c r="J261"/>
      <c r="K261"/>
      <c r="L261"/>
      <c r="M261"/>
      <c r="N261"/>
      <c r="O261"/>
      <c r="P261"/>
      <c r="Q261"/>
      <c r="R261"/>
      <c r="S261"/>
      <c r="T261"/>
    </row>
    <row r="262" spans="1:20" x14ac:dyDescent="0.3">
      <c r="A262"/>
      <c r="B262"/>
      <c r="C262"/>
      <c r="D262"/>
      <c r="E262"/>
      <c r="F262" s="164"/>
      <c r="G262"/>
      <c r="H262" s="159"/>
      <c r="I262" s="160"/>
      <c r="J262"/>
      <c r="K262"/>
      <c r="L262"/>
      <c r="M262"/>
      <c r="N262"/>
      <c r="O262"/>
      <c r="P262"/>
      <c r="Q262"/>
      <c r="R262"/>
      <c r="S262"/>
      <c r="T262"/>
    </row>
    <row r="263" spans="1:20" x14ac:dyDescent="0.3">
      <c r="A263"/>
      <c r="B263"/>
      <c r="C263"/>
      <c r="D263"/>
      <c r="E263"/>
      <c r="F263" s="164"/>
      <c r="G263"/>
      <c r="H263" s="159"/>
      <c r="I263" s="160"/>
      <c r="J263"/>
      <c r="K263"/>
      <c r="L263"/>
      <c r="M263"/>
      <c r="N263"/>
      <c r="O263"/>
      <c r="P263"/>
      <c r="Q263"/>
      <c r="R263"/>
      <c r="S263"/>
      <c r="T263"/>
    </row>
    <row r="264" spans="1:20" x14ac:dyDescent="0.3">
      <c r="A264"/>
      <c r="B264"/>
      <c r="C264"/>
      <c r="D264"/>
      <c r="E264"/>
      <c r="F264" s="164"/>
      <c r="G264"/>
      <c r="H264" s="159"/>
      <c r="I264" s="160"/>
      <c r="J264"/>
      <c r="K264"/>
      <c r="L264"/>
      <c r="M264"/>
      <c r="N264"/>
      <c r="O264"/>
      <c r="P264"/>
      <c r="Q264"/>
      <c r="R264"/>
      <c r="S264"/>
      <c r="T264"/>
    </row>
    <row r="265" spans="1:20" x14ac:dyDescent="0.3">
      <c r="A265"/>
      <c r="B265"/>
      <c r="C265"/>
      <c r="D265"/>
      <c r="E265"/>
      <c r="F265" s="164"/>
      <c r="G265"/>
      <c r="H265" s="159"/>
      <c r="I265" s="160"/>
      <c r="J265"/>
      <c r="K265"/>
      <c r="L265"/>
      <c r="M265"/>
      <c r="N265"/>
      <c r="O265"/>
      <c r="P265"/>
      <c r="Q265"/>
      <c r="R265"/>
      <c r="S265"/>
      <c r="T265"/>
    </row>
    <row r="266" spans="1:20" x14ac:dyDescent="0.3">
      <c r="A266"/>
      <c r="B266"/>
      <c r="C266"/>
      <c r="D266"/>
      <c r="E266"/>
      <c r="F266" s="164"/>
      <c r="G266"/>
      <c r="H266" s="159"/>
      <c r="I266" s="160"/>
      <c r="J266"/>
      <c r="K266"/>
      <c r="L266"/>
      <c r="M266"/>
      <c r="N266"/>
      <c r="O266"/>
      <c r="P266"/>
      <c r="Q266"/>
      <c r="R266"/>
      <c r="S266"/>
      <c r="T266"/>
    </row>
    <row r="267" spans="1:20" x14ac:dyDescent="0.3">
      <c r="A267"/>
      <c r="B267"/>
      <c r="C267"/>
      <c r="D267"/>
      <c r="E267"/>
      <c r="F267" s="164"/>
      <c r="G267"/>
      <c r="H267" s="159"/>
      <c r="I267" s="160"/>
      <c r="J267"/>
      <c r="K267"/>
      <c r="L267"/>
      <c r="M267"/>
      <c r="N267"/>
      <c r="O267"/>
      <c r="P267"/>
      <c r="Q267"/>
      <c r="R267"/>
      <c r="S267"/>
      <c r="T267"/>
    </row>
    <row r="268" spans="1:20" x14ac:dyDescent="0.3">
      <c r="A268"/>
      <c r="B268"/>
      <c r="C268"/>
      <c r="D268"/>
      <c r="E268"/>
      <c r="F268" s="164"/>
      <c r="G268"/>
      <c r="H268" s="159"/>
      <c r="I268" s="160"/>
      <c r="J268"/>
      <c r="K268"/>
      <c r="L268"/>
      <c r="M268"/>
      <c r="N268"/>
      <c r="O268"/>
      <c r="P268"/>
      <c r="Q268"/>
      <c r="R268"/>
      <c r="S268"/>
      <c r="T268"/>
    </row>
    <row r="269" spans="1:20" x14ac:dyDescent="0.3">
      <c r="A269"/>
      <c r="B269"/>
      <c r="C269"/>
      <c r="D269"/>
      <c r="E269"/>
      <c r="F269" s="164"/>
      <c r="G269"/>
      <c r="H269" s="159"/>
      <c r="I269" s="160"/>
      <c r="J269"/>
      <c r="K269"/>
      <c r="L269"/>
      <c r="M269"/>
      <c r="N269"/>
      <c r="O269"/>
      <c r="P269"/>
      <c r="Q269"/>
      <c r="R269"/>
      <c r="S269"/>
      <c r="T269"/>
    </row>
    <row r="270" spans="1:20" x14ac:dyDescent="0.3">
      <c r="A270"/>
      <c r="B270"/>
      <c r="C270"/>
      <c r="D270"/>
      <c r="E270"/>
      <c r="F270" s="164"/>
      <c r="G270"/>
      <c r="H270" s="159"/>
      <c r="I270" s="160"/>
      <c r="J270"/>
      <c r="K270"/>
      <c r="L270"/>
      <c r="M270"/>
      <c r="N270"/>
      <c r="O270"/>
      <c r="P270"/>
      <c r="Q270"/>
      <c r="R270"/>
      <c r="S270"/>
      <c r="T270"/>
    </row>
    <row r="271" spans="1:20" x14ac:dyDescent="0.3">
      <c r="A271"/>
      <c r="B271"/>
      <c r="C271"/>
      <c r="D271"/>
      <c r="E271"/>
      <c r="F271" s="164"/>
      <c r="G271"/>
      <c r="H271" s="159"/>
      <c r="I271" s="160"/>
      <c r="J271"/>
      <c r="K271"/>
      <c r="L271"/>
      <c r="M271"/>
      <c r="N271"/>
      <c r="O271"/>
      <c r="P271"/>
      <c r="Q271"/>
      <c r="R271"/>
      <c r="S271"/>
      <c r="T271"/>
    </row>
    <row r="272" spans="1:20" x14ac:dyDescent="0.3">
      <c r="A272"/>
      <c r="B272"/>
      <c r="C272"/>
      <c r="D272"/>
      <c r="E272"/>
      <c r="F272" s="164"/>
      <c r="G272"/>
      <c r="H272" s="159"/>
      <c r="I272" s="160"/>
      <c r="J272"/>
      <c r="K272"/>
      <c r="L272"/>
      <c r="M272"/>
      <c r="N272"/>
      <c r="O272"/>
      <c r="P272"/>
      <c r="Q272"/>
      <c r="R272"/>
      <c r="S272"/>
      <c r="T272"/>
    </row>
    <row r="273" spans="1:20" x14ac:dyDescent="0.3">
      <c r="A273"/>
      <c r="B273"/>
      <c r="C273"/>
      <c r="D273"/>
      <c r="E273"/>
      <c r="F273" s="164"/>
      <c r="G273"/>
      <c r="H273" s="159"/>
      <c r="I273" s="160"/>
      <c r="J273"/>
      <c r="K273"/>
      <c r="L273"/>
      <c r="M273"/>
      <c r="N273"/>
      <c r="O273"/>
      <c r="P273"/>
      <c r="Q273"/>
      <c r="R273"/>
      <c r="S273"/>
      <c r="T273"/>
    </row>
    <row r="274" spans="1:20" x14ac:dyDescent="0.3">
      <c r="A274"/>
      <c r="B274"/>
      <c r="C274"/>
      <c r="D274"/>
      <c r="E274"/>
      <c r="F274" s="164"/>
      <c r="G274"/>
      <c r="H274" s="159"/>
      <c r="I274" s="160"/>
      <c r="J274"/>
      <c r="K274"/>
      <c r="L274"/>
      <c r="M274"/>
      <c r="N274"/>
      <c r="O274"/>
      <c r="P274"/>
      <c r="Q274"/>
      <c r="R274"/>
      <c r="S274"/>
      <c r="T274"/>
    </row>
    <row r="275" spans="1:20" x14ac:dyDescent="0.3">
      <c r="A275"/>
      <c r="B275"/>
      <c r="C275"/>
      <c r="D275"/>
      <c r="E275"/>
      <c r="F275" s="164"/>
      <c r="G275"/>
      <c r="H275" s="159"/>
      <c r="I275" s="160"/>
      <c r="J275"/>
      <c r="K275"/>
      <c r="L275"/>
      <c r="M275"/>
      <c r="N275"/>
      <c r="O275"/>
      <c r="P275"/>
      <c r="Q275"/>
      <c r="R275"/>
      <c r="S275"/>
      <c r="T275"/>
    </row>
    <row r="276" spans="1:20" x14ac:dyDescent="0.3">
      <c r="A276"/>
      <c r="B276"/>
      <c r="C276"/>
      <c r="D276"/>
      <c r="E276"/>
      <c r="F276" s="164"/>
      <c r="G276"/>
      <c r="H276" s="159"/>
      <c r="I276" s="160"/>
      <c r="J276"/>
      <c r="K276"/>
      <c r="L276"/>
      <c r="M276"/>
      <c r="N276"/>
      <c r="O276"/>
      <c r="P276"/>
      <c r="Q276"/>
      <c r="R276"/>
      <c r="S276"/>
      <c r="T276"/>
    </row>
    <row r="277" spans="1:20" x14ac:dyDescent="0.3">
      <c r="A277"/>
      <c r="B277"/>
      <c r="C277"/>
      <c r="D277"/>
      <c r="E277"/>
      <c r="F277" s="164"/>
      <c r="G277"/>
      <c r="H277" s="159"/>
      <c r="I277" s="160"/>
      <c r="J277"/>
      <c r="K277"/>
      <c r="L277"/>
      <c r="M277"/>
      <c r="N277"/>
      <c r="O277"/>
      <c r="P277"/>
      <c r="Q277"/>
      <c r="R277"/>
      <c r="S277"/>
      <c r="T277"/>
    </row>
    <row r="278" spans="1:20" x14ac:dyDescent="0.3">
      <c r="A278"/>
      <c r="B278"/>
      <c r="C278"/>
      <c r="D278"/>
      <c r="E278"/>
      <c r="F278" s="164"/>
      <c r="G278"/>
      <c r="H278" s="159"/>
      <c r="I278" s="160"/>
      <c r="J278"/>
      <c r="K278"/>
      <c r="L278"/>
      <c r="M278"/>
      <c r="N278"/>
      <c r="O278"/>
      <c r="P278"/>
      <c r="Q278"/>
      <c r="R278"/>
      <c r="S278"/>
      <c r="T278"/>
    </row>
    <row r="279" spans="1:20" x14ac:dyDescent="0.3">
      <c r="A279"/>
      <c r="B279"/>
      <c r="C279"/>
      <c r="D279"/>
      <c r="E279"/>
      <c r="F279" s="164"/>
      <c r="G279"/>
      <c r="H279" s="159"/>
      <c r="I279" s="160"/>
      <c r="J279"/>
      <c r="K279"/>
      <c r="L279"/>
      <c r="M279"/>
      <c r="N279"/>
      <c r="O279"/>
      <c r="P279"/>
      <c r="Q279"/>
      <c r="R279"/>
      <c r="S279"/>
      <c r="T279"/>
    </row>
    <row r="280" spans="1:20" x14ac:dyDescent="0.3">
      <c r="A280"/>
      <c r="B280"/>
      <c r="C280"/>
      <c r="D280"/>
      <c r="E280"/>
      <c r="F280" s="164"/>
      <c r="G280"/>
      <c r="H280" s="159"/>
      <c r="I280" s="160"/>
      <c r="J280"/>
      <c r="K280"/>
      <c r="L280"/>
      <c r="M280"/>
      <c r="N280"/>
      <c r="O280"/>
      <c r="P280"/>
      <c r="Q280"/>
      <c r="R280"/>
      <c r="S280"/>
      <c r="T280"/>
    </row>
    <row r="281" spans="1:20" x14ac:dyDescent="0.3">
      <c r="A281"/>
      <c r="B281"/>
      <c r="C281"/>
      <c r="D281"/>
      <c r="E281"/>
      <c r="F281" s="164"/>
      <c r="G281"/>
      <c r="H281" s="159"/>
      <c r="I281" s="160"/>
      <c r="J281"/>
      <c r="K281"/>
      <c r="L281"/>
      <c r="M281"/>
      <c r="N281"/>
      <c r="O281"/>
      <c r="P281"/>
      <c r="Q281"/>
      <c r="R281"/>
      <c r="S281"/>
      <c r="T281"/>
    </row>
    <row r="282" spans="1:20" x14ac:dyDescent="0.3">
      <c r="A282"/>
      <c r="B282"/>
      <c r="C282"/>
      <c r="D282"/>
      <c r="E282"/>
      <c r="F282" s="164"/>
      <c r="G282"/>
      <c r="H282" s="159"/>
      <c r="I282" s="160"/>
      <c r="J282"/>
      <c r="K282"/>
      <c r="L282"/>
      <c r="M282"/>
      <c r="N282"/>
      <c r="O282"/>
      <c r="P282"/>
      <c r="Q282"/>
      <c r="R282"/>
      <c r="S282"/>
      <c r="T282"/>
    </row>
    <row r="283" spans="1:20" x14ac:dyDescent="0.3">
      <c r="A283"/>
      <c r="B283"/>
      <c r="C283"/>
      <c r="D283"/>
      <c r="E283"/>
      <c r="F283" s="164"/>
      <c r="G283"/>
      <c r="H283" s="159"/>
      <c r="I283" s="160"/>
      <c r="J283"/>
      <c r="K283"/>
      <c r="L283"/>
      <c r="M283"/>
      <c r="N283"/>
      <c r="O283"/>
      <c r="P283"/>
      <c r="Q283"/>
      <c r="R283"/>
      <c r="S283"/>
      <c r="T283"/>
    </row>
    <row r="284" spans="1:20" x14ac:dyDescent="0.3">
      <c r="A284"/>
      <c r="B284"/>
      <c r="C284"/>
      <c r="D284"/>
      <c r="E284"/>
      <c r="F284" s="164"/>
      <c r="G284"/>
      <c r="H284" s="159"/>
      <c r="I284" s="160"/>
      <c r="J284"/>
      <c r="K284"/>
      <c r="L284"/>
      <c r="M284"/>
      <c r="N284"/>
      <c r="O284"/>
      <c r="P284"/>
      <c r="Q284"/>
      <c r="R284"/>
      <c r="S284"/>
      <c r="T284"/>
    </row>
    <row r="285" spans="1:20" x14ac:dyDescent="0.3">
      <c r="A285"/>
      <c r="B285"/>
      <c r="C285"/>
      <c r="D285"/>
      <c r="E285"/>
      <c r="F285" s="164"/>
      <c r="G285"/>
      <c r="H285" s="159"/>
      <c r="I285" s="160"/>
      <c r="J285"/>
      <c r="K285"/>
      <c r="L285"/>
      <c r="M285"/>
      <c r="N285"/>
      <c r="O285"/>
      <c r="P285"/>
      <c r="Q285"/>
      <c r="R285"/>
      <c r="S285"/>
      <c r="T285"/>
    </row>
    <row r="286" spans="1:20" x14ac:dyDescent="0.3">
      <c r="A286"/>
      <c r="B286"/>
      <c r="C286"/>
      <c r="D286"/>
      <c r="E286"/>
      <c r="F286" s="164"/>
      <c r="G286"/>
      <c r="H286" s="159"/>
      <c r="I286" s="160"/>
      <c r="J286"/>
      <c r="K286"/>
      <c r="L286"/>
      <c r="M286"/>
      <c r="N286"/>
      <c r="O286"/>
      <c r="P286"/>
      <c r="Q286"/>
      <c r="R286"/>
      <c r="S286"/>
      <c r="T286"/>
    </row>
    <row r="287" spans="1:20" x14ac:dyDescent="0.3">
      <c r="A287"/>
      <c r="B287"/>
      <c r="C287"/>
      <c r="D287"/>
      <c r="E287"/>
      <c r="F287" s="164"/>
      <c r="G287"/>
      <c r="H287" s="159"/>
      <c r="I287" s="160"/>
      <c r="J287"/>
      <c r="K287"/>
      <c r="L287"/>
      <c r="M287"/>
      <c r="N287"/>
      <c r="O287"/>
      <c r="P287"/>
      <c r="Q287"/>
      <c r="R287"/>
      <c r="S287"/>
      <c r="T287"/>
    </row>
    <row r="288" spans="1:20" x14ac:dyDescent="0.3">
      <c r="A288"/>
      <c r="B288"/>
      <c r="C288"/>
      <c r="D288"/>
      <c r="E288"/>
      <c r="F288" s="164"/>
      <c r="G288"/>
      <c r="H288" s="159"/>
      <c r="I288" s="160"/>
      <c r="J288"/>
      <c r="K288"/>
      <c r="L288"/>
      <c r="M288"/>
      <c r="N288"/>
      <c r="O288"/>
      <c r="P288"/>
      <c r="Q288"/>
      <c r="R288"/>
      <c r="S288"/>
      <c r="T288"/>
    </row>
    <row r="289" spans="1:20" x14ac:dyDescent="0.3">
      <c r="A289"/>
      <c r="B289"/>
      <c r="C289"/>
      <c r="D289"/>
      <c r="E289"/>
      <c r="F289" s="164"/>
      <c r="G289"/>
      <c r="H289" s="159"/>
      <c r="I289" s="160"/>
      <c r="J289"/>
      <c r="K289"/>
      <c r="L289"/>
      <c r="M289"/>
      <c r="N289"/>
      <c r="O289"/>
      <c r="P289"/>
      <c r="Q289"/>
      <c r="R289"/>
      <c r="S289"/>
      <c r="T289"/>
    </row>
    <row r="290" spans="1:20" x14ac:dyDescent="0.3">
      <c r="A290"/>
      <c r="B290"/>
      <c r="C290"/>
      <c r="D290"/>
      <c r="E290"/>
      <c r="F290" s="164"/>
      <c r="G290"/>
      <c r="H290" s="159"/>
      <c r="I290" s="160"/>
      <c r="J290"/>
      <c r="K290"/>
      <c r="L290"/>
      <c r="M290"/>
      <c r="N290"/>
      <c r="O290"/>
      <c r="P290"/>
      <c r="Q290"/>
      <c r="R290"/>
      <c r="S290"/>
      <c r="T290"/>
    </row>
    <row r="291" spans="1:20" x14ac:dyDescent="0.3">
      <c r="A291"/>
      <c r="B291"/>
      <c r="C291"/>
      <c r="D291"/>
      <c r="E291"/>
      <c r="F291" s="164"/>
      <c r="G291"/>
      <c r="H291" s="159"/>
      <c r="I291" s="160"/>
      <c r="J291"/>
      <c r="K291"/>
      <c r="L291"/>
      <c r="M291"/>
      <c r="N291"/>
      <c r="O291"/>
      <c r="P291"/>
      <c r="Q291"/>
      <c r="R291"/>
      <c r="S291"/>
      <c r="T291"/>
    </row>
    <row r="292" spans="1:20" x14ac:dyDescent="0.3">
      <c r="A292"/>
      <c r="B292"/>
      <c r="C292"/>
      <c r="D292"/>
      <c r="E292"/>
      <c r="F292" s="164"/>
      <c r="G292"/>
      <c r="H292" s="159"/>
      <c r="I292" s="160"/>
      <c r="J292"/>
      <c r="K292"/>
      <c r="L292"/>
      <c r="M292"/>
      <c r="N292"/>
      <c r="O292"/>
      <c r="P292"/>
      <c r="Q292"/>
      <c r="R292"/>
      <c r="S292"/>
      <c r="T292"/>
    </row>
    <row r="293" spans="1:20" x14ac:dyDescent="0.3">
      <c r="A293"/>
      <c r="B293"/>
      <c r="C293"/>
      <c r="D293"/>
      <c r="E293"/>
      <c r="F293" s="164"/>
      <c r="G293"/>
      <c r="H293" s="159"/>
      <c r="I293" s="160"/>
      <c r="J293"/>
      <c r="K293"/>
      <c r="L293"/>
      <c r="M293"/>
      <c r="N293"/>
      <c r="O293"/>
      <c r="P293"/>
      <c r="Q293"/>
      <c r="R293"/>
      <c r="S293"/>
      <c r="T293"/>
    </row>
    <row r="294" spans="1:20" x14ac:dyDescent="0.3">
      <c r="A294"/>
      <c r="B294"/>
      <c r="C294"/>
      <c r="D294"/>
      <c r="E294"/>
      <c r="F294" s="164"/>
      <c r="G294"/>
      <c r="H294" s="159"/>
      <c r="I294" s="160"/>
      <c r="J294"/>
      <c r="K294"/>
      <c r="L294"/>
      <c r="M294"/>
      <c r="N294"/>
      <c r="O294"/>
      <c r="P294"/>
      <c r="Q294"/>
      <c r="R294"/>
      <c r="S294"/>
      <c r="T294"/>
    </row>
    <row r="295" spans="1:20" x14ac:dyDescent="0.3">
      <c r="A295"/>
      <c r="B295"/>
      <c r="C295"/>
      <c r="D295"/>
      <c r="E295"/>
      <c r="F295" s="164"/>
      <c r="G295"/>
      <c r="H295" s="159"/>
      <c r="I295" s="160"/>
      <c r="J295"/>
      <c r="K295"/>
      <c r="L295"/>
      <c r="M295"/>
      <c r="N295"/>
      <c r="O295"/>
      <c r="P295"/>
      <c r="Q295"/>
      <c r="R295"/>
      <c r="S295"/>
      <c r="T295"/>
    </row>
    <row r="296" spans="1:20" x14ac:dyDescent="0.3">
      <c r="A296"/>
      <c r="B296"/>
      <c r="C296"/>
      <c r="D296"/>
      <c r="E296"/>
      <c r="F296" s="164"/>
      <c r="G296"/>
      <c r="H296" s="159"/>
      <c r="I296" s="160"/>
      <c r="J296"/>
      <c r="K296"/>
      <c r="L296"/>
      <c r="M296"/>
      <c r="N296"/>
      <c r="O296"/>
      <c r="P296"/>
      <c r="Q296"/>
      <c r="R296"/>
      <c r="S296"/>
      <c r="T296"/>
    </row>
    <row r="297" spans="1:20" x14ac:dyDescent="0.3">
      <c r="A297"/>
      <c r="B297"/>
      <c r="C297"/>
      <c r="D297"/>
      <c r="E297"/>
      <c r="F297" s="164"/>
      <c r="G297"/>
      <c r="H297" s="159"/>
      <c r="I297" s="160"/>
      <c r="J297"/>
      <c r="K297"/>
      <c r="L297"/>
      <c r="M297"/>
      <c r="N297"/>
      <c r="O297"/>
      <c r="P297"/>
      <c r="Q297"/>
      <c r="R297"/>
      <c r="S297"/>
      <c r="T297"/>
    </row>
    <row r="298" spans="1:20" x14ac:dyDescent="0.3">
      <c r="A298"/>
      <c r="B298"/>
      <c r="C298"/>
      <c r="D298"/>
      <c r="E298"/>
      <c r="F298" s="164"/>
      <c r="G298"/>
      <c r="H298" s="159"/>
      <c r="I298" s="160"/>
      <c r="J298"/>
      <c r="K298"/>
      <c r="L298"/>
      <c r="M298"/>
      <c r="N298"/>
      <c r="O298"/>
      <c r="P298"/>
      <c r="Q298"/>
      <c r="R298"/>
      <c r="S298"/>
      <c r="T298"/>
    </row>
    <row r="299" spans="1:20" x14ac:dyDescent="0.3">
      <c r="A299"/>
      <c r="B299"/>
      <c r="C299"/>
      <c r="D299"/>
      <c r="E299"/>
      <c r="F299" s="164"/>
      <c r="G299"/>
      <c r="H299" s="159"/>
      <c r="I299" s="160"/>
      <c r="J299"/>
      <c r="K299"/>
      <c r="L299"/>
      <c r="M299"/>
      <c r="N299"/>
      <c r="O299"/>
      <c r="P299"/>
      <c r="Q299"/>
      <c r="R299"/>
      <c r="S299"/>
      <c r="T299"/>
    </row>
    <row r="300" spans="1:20" x14ac:dyDescent="0.3">
      <c r="A300"/>
      <c r="B300"/>
      <c r="C300"/>
      <c r="D300"/>
      <c r="E300"/>
      <c r="F300" s="164"/>
      <c r="G300"/>
      <c r="H300" s="159"/>
      <c r="I300" s="160"/>
      <c r="J300"/>
      <c r="K300"/>
      <c r="L300"/>
      <c r="M300"/>
      <c r="N300"/>
      <c r="O300"/>
      <c r="P300"/>
      <c r="Q300"/>
      <c r="R300"/>
      <c r="S300"/>
      <c r="T300"/>
    </row>
    <row r="301" spans="1:20" x14ac:dyDescent="0.3">
      <c r="A301"/>
      <c r="B301"/>
      <c r="C301"/>
      <c r="D301"/>
      <c r="E301"/>
      <c r="F301" s="164"/>
      <c r="G301"/>
      <c r="H301" s="159"/>
      <c r="I301" s="160"/>
      <c r="J301"/>
      <c r="K301"/>
      <c r="L301"/>
      <c r="M301"/>
      <c r="N301"/>
      <c r="O301"/>
      <c r="P301"/>
      <c r="Q301"/>
      <c r="R301"/>
      <c r="S301"/>
      <c r="T301"/>
    </row>
    <row r="302" spans="1:20" x14ac:dyDescent="0.3">
      <c r="A302"/>
      <c r="B302"/>
      <c r="C302"/>
      <c r="D302"/>
      <c r="E302"/>
      <c r="F302" s="164"/>
      <c r="G302"/>
      <c r="H302" s="159"/>
      <c r="I302" s="160"/>
      <c r="J302"/>
      <c r="K302"/>
      <c r="L302"/>
      <c r="M302"/>
      <c r="N302"/>
      <c r="O302"/>
      <c r="P302"/>
      <c r="Q302"/>
      <c r="R302"/>
      <c r="S302"/>
      <c r="T302"/>
    </row>
    <row r="303" spans="1:20" x14ac:dyDescent="0.3">
      <c r="A303"/>
      <c r="B303"/>
      <c r="C303"/>
      <c r="D303"/>
      <c r="E303"/>
      <c r="F303" s="164"/>
      <c r="G303"/>
      <c r="H303" s="159"/>
      <c r="I303" s="160"/>
      <c r="J303"/>
      <c r="K303"/>
      <c r="L303"/>
      <c r="M303"/>
      <c r="N303"/>
      <c r="O303"/>
      <c r="P303"/>
      <c r="Q303"/>
      <c r="R303"/>
      <c r="S303"/>
      <c r="T303"/>
    </row>
    <row r="304" spans="1:20" x14ac:dyDescent="0.3">
      <c r="A304"/>
      <c r="B304"/>
      <c r="C304"/>
      <c r="D304"/>
      <c r="E304"/>
      <c r="F304" s="164"/>
      <c r="G304"/>
      <c r="H304" s="159"/>
      <c r="I304" s="160"/>
      <c r="J304"/>
      <c r="K304"/>
      <c r="L304"/>
      <c r="M304"/>
      <c r="N304"/>
      <c r="O304"/>
      <c r="P304"/>
      <c r="Q304"/>
      <c r="R304"/>
      <c r="S304"/>
      <c r="T304"/>
    </row>
    <row r="305" spans="1:20" x14ac:dyDescent="0.3">
      <c r="A305"/>
      <c r="B305"/>
      <c r="C305"/>
      <c r="D305"/>
      <c r="E305"/>
      <c r="F305" s="164"/>
      <c r="G305"/>
      <c r="H305" s="159"/>
      <c r="I305" s="160"/>
      <c r="J305"/>
      <c r="K305"/>
      <c r="L305"/>
      <c r="M305"/>
      <c r="N305"/>
      <c r="O305"/>
      <c r="P305"/>
      <c r="Q305"/>
      <c r="R305"/>
      <c r="S305"/>
      <c r="T305"/>
    </row>
    <row r="306" spans="1:20" x14ac:dyDescent="0.3">
      <c r="A306"/>
      <c r="B306"/>
      <c r="C306"/>
      <c r="D306"/>
      <c r="E306"/>
      <c r="F306" s="164"/>
      <c r="G306"/>
      <c r="H306" s="159"/>
      <c r="I306" s="160"/>
      <c r="J306"/>
      <c r="K306"/>
      <c r="L306"/>
      <c r="M306"/>
      <c r="N306"/>
      <c r="O306"/>
      <c r="P306"/>
      <c r="Q306"/>
      <c r="R306"/>
      <c r="S306"/>
      <c r="T306"/>
    </row>
    <row r="307" spans="1:20" x14ac:dyDescent="0.3">
      <c r="A307"/>
      <c r="B307"/>
      <c r="C307"/>
      <c r="D307"/>
      <c r="E307"/>
      <c r="F307" s="164"/>
      <c r="G307"/>
      <c r="H307" s="159"/>
      <c r="I307" s="160"/>
      <c r="J307"/>
      <c r="K307"/>
      <c r="L307"/>
      <c r="M307"/>
      <c r="N307"/>
      <c r="O307"/>
      <c r="P307"/>
      <c r="Q307"/>
      <c r="R307"/>
      <c r="S307"/>
      <c r="T307"/>
    </row>
    <row r="308" spans="1:20" x14ac:dyDescent="0.3">
      <c r="A308"/>
      <c r="B308"/>
      <c r="C308"/>
      <c r="D308"/>
      <c r="E308"/>
      <c r="F308" s="164"/>
      <c r="G308"/>
      <c r="H308" s="159"/>
      <c r="I308" s="160"/>
      <c r="J308"/>
      <c r="K308"/>
      <c r="L308"/>
      <c r="M308"/>
      <c r="N308"/>
      <c r="O308"/>
      <c r="P308"/>
      <c r="Q308"/>
      <c r="R308"/>
      <c r="S308"/>
      <c r="T308"/>
    </row>
    <row r="309" spans="1:20" x14ac:dyDescent="0.3">
      <c r="A309"/>
      <c r="B309"/>
      <c r="C309"/>
      <c r="D309"/>
      <c r="E309"/>
      <c r="F309" s="164"/>
      <c r="G309"/>
      <c r="H309" s="159"/>
      <c r="I309" s="160"/>
      <c r="J309"/>
      <c r="K309"/>
      <c r="L309"/>
      <c r="M309"/>
      <c r="N309"/>
      <c r="O309"/>
      <c r="P309"/>
      <c r="Q309"/>
      <c r="R309"/>
      <c r="S309"/>
      <c r="T309"/>
    </row>
    <row r="310" spans="1:20" x14ac:dyDescent="0.3">
      <c r="A310"/>
      <c r="B310"/>
      <c r="C310"/>
      <c r="D310"/>
      <c r="E310"/>
      <c r="F310" s="164"/>
      <c r="G310"/>
      <c r="H310" s="159"/>
      <c r="I310" s="160"/>
      <c r="J310"/>
      <c r="K310"/>
      <c r="L310"/>
      <c r="M310"/>
      <c r="N310"/>
      <c r="O310"/>
      <c r="P310"/>
      <c r="Q310"/>
      <c r="R310"/>
      <c r="S310"/>
      <c r="T310"/>
    </row>
    <row r="311" spans="1:20" x14ac:dyDescent="0.3">
      <c r="A311"/>
      <c r="B311"/>
      <c r="C311"/>
      <c r="D311"/>
      <c r="E311"/>
      <c r="F311" s="164"/>
      <c r="G311"/>
      <c r="H311" s="159"/>
      <c r="I311" s="160"/>
      <c r="J311"/>
      <c r="K311"/>
      <c r="L311"/>
      <c r="M311"/>
      <c r="N311"/>
      <c r="O311"/>
      <c r="P311"/>
      <c r="Q311"/>
      <c r="R311"/>
      <c r="S311"/>
      <c r="T311"/>
    </row>
    <row r="312" spans="1:20" x14ac:dyDescent="0.3">
      <c r="A312"/>
      <c r="B312"/>
      <c r="C312"/>
      <c r="D312"/>
      <c r="E312"/>
      <c r="F312" s="164"/>
      <c r="G312"/>
      <c r="H312" s="159"/>
      <c r="I312" s="160"/>
      <c r="J312"/>
      <c r="K312"/>
      <c r="L312"/>
      <c r="M312"/>
      <c r="N312"/>
      <c r="O312"/>
      <c r="P312"/>
      <c r="Q312"/>
      <c r="R312"/>
      <c r="S312"/>
      <c r="T312"/>
    </row>
    <row r="313" spans="1:20" x14ac:dyDescent="0.3">
      <c r="A313"/>
      <c r="B313"/>
      <c r="C313"/>
      <c r="D313"/>
      <c r="E313"/>
      <c r="F313" s="164"/>
      <c r="G313"/>
      <c r="H313" s="159"/>
      <c r="I313" s="160"/>
      <c r="J313"/>
      <c r="K313"/>
      <c r="L313"/>
      <c r="M313"/>
      <c r="N313"/>
      <c r="O313"/>
      <c r="P313"/>
      <c r="Q313"/>
      <c r="R313"/>
      <c r="S313"/>
      <c r="T313"/>
    </row>
    <row r="314" spans="1:20" x14ac:dyDescent="0.3">
      <c r="A314"/>
      <c r="B314"/>
      <c r="C314"/>
      <c r="D314"/>
      <c r="E314"/>
      <c r="F314" s="164"/>
      <c r="G314"/>
      <c r="H314" s="159"/>
      <c r="I314" s="160"/>
      <c r="J314"/>
      <c r="K314"/>
      <c r="L314"/>
      <c r="M314"/>
      <c r="N314"/>
      <c r="O314"/>
      <c r="P314"/>
      <c r="Q314"/>
      <c r="R314"/>
      <c r="S314"/>
      <c r="T314"/>
    </row>
    <row r="315" spans="1:20" x14ac:dyDescent="0.3">
      <c r="A315"/>
      <c r="B315"/>
      <c r="C315"/>
      <c r="D315"/>
      <c r="E315"/>
      <c r="F315" s="164"/>
      <c r="G315"/>
      <c r="H315" s="159"/>
      <c r="I315" s="160"/>
      <c r="J315"/>
      <c r="K315"/>
      <c r="L315"/>
      <c r="M315"/>
      <c r="N315"/>
      <c r="O315"/>
      <c r="P315"/>
      <c r="Q315"/>
      <c r="R315"/>
      <c r="S315"/>
      <c r="T315"/>
    </row>
  </sheetData>
  <mergeCells count="2">
    <mergeCell ref="A1:G1"/>
    <mergeCell ref="A2:G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U319"/>
  <sheetViews>
    <sheetView zoomScale="70" zoomScaleNormal="70" workbookViewId="0">
      <pane xSplit="4" ySplit="1" topLeftCell="O304" activePane="bottomRight" state="frozen"/>
      <selection pane="topRight" activeCell="E1" sqref="E1"/>
      <selection pane="bottomLeft" activeCell="A6" sqref="A6"/>
      <selection pane="bottomRight" activeCell="X5" sqref="X5"/>
    </sheetView>
  </sheetViews>
  <sheetFormatPr defaultColWidth="9.140625" defaultRowHeight="15.75" x14ac:dyDescent="0.25"/>
  <cols>
    <col min="1" max="1" width="69.5703125" style="130" bestFit="1" customWidth="1"/>
    <col min="2" max="2" width="11.7109375" style="69" bestFit="1" customWidth="1"/>
    <col min="3" max="3" width="29.28515625" style="108" bestFit="1" customWidth="1"/>
    <col min="4" max="4" width="32.42578125" style="70" customWidth="1"/>
    <col min="5" max="5" width="46.140625" style="64" customWidth="1"/>
    <col min="6" max="6" width="29.7109375" style="64" bestFit="1" customWidth="1"/>
    <col min="7" max="7" width="33.28515625" style="64" bestFit="1" customWidth="1"/>
    <col min="8" max="8" width="22.140625" style="71" bestFit="1" customWidth="1"/>
    <col min="9" max="9" width="22.85546875" style="71" customWidth="1"/>
    <col min="10" max="11" width="25.85546875" style="64" customWidth="1"/>
    <col min="12" max="12" width="22.5703125" style="72" customWidth="1"/>
    <col min="13" max="15" width="26.28515625" style="72" customWidth="1"/>
    <col min="16" max="16" width="26.28515625" style="118" customWidth="1"/>
    <col min="17" max="17" width="21.5703125" style="72" customWidth="1"/>
    <col min="18" max="18" width="21.5703125" style="118" customWidth="1"/>
    <col min="19" max="19" width="22.5703125" style="72" customWidth="1"/>
    <col min="20" max="20" width="17.7109375" style="72" customWidth="1"/>
    <col min="21" max="21" width="20.28515625" style="73" customWidth="1"/>
    <col min="22" max="16384" width="9.140625" style="64"/>
  </cols>
  <sheetData>
    <row r="1" spans="1:21" s="95" customFormat="1" ht="109.5" customHeight="1" x14ac:dyDescent="0.3">
      <c r="A1" s="90" t="s">
        <v>63</v>
      </c>
      <c r="B1" s="91" t="s">
        <v>21</v>
      </c>
      <c r="C1" s="92" t="s">
        <v>848</v>
      </c>
      <c r="D1" s="92" t="s">
        <v>849</v>
      </c>
      <c r="E1" s="92" t="s">
        <v>850</v>
      </c>
      <c r="F1" s="92" t="s">
        <v>368</v>
      </c>
      <c r="G1" s="92" t="s">
        <v>369</v>
      </c>
      <c r="H1" s="93" t="s">
        <v>371</v>
      </c>
      <c r="I1" s="93" t="s">
        <v>372</v>
      </c>
      <c r="J1" s="92" t="s">
        <v>365</v>
      </c>
      <c r="K1" s="92" t="s">
        <v>886</v>
      </c>
      <c r="L1" s="92" t="s">
        <v>884</v>
      </c>
      <c r="M1" s="92" t="s">
        <v>851</v>
      </c>
      <c r="N1" s="92" t="s">
        <v>366</v>
      </c>
      <c r="O1" s="92" t="s">
        <v>367</v>
      </c>
      <c r="P1" s="121" t="s">
        <v>852</v>
      </c>
      <c r="Q1" s="92" t="s">
        <v>853</v>
      </c>
      <c r="R1" s="121" t="s">
        <v>854</v>
      </c>
      <c r="S1" s="92" t="s">
        <v>855</v>
      </c>
      <c r="T1" s="92" t="s">
        <v>20</v>
      </c>
      <c r="U1" s="94" t="s">
        <v>895</v>
      </c>
    </row>
    <row r="2" spans="1:21" s="103" customFormat="1" ht="51.75" x14ac:dyDescent="0.3">
      <c r="A2" s="55" t="s">
        <v>857</v>
      </c>
      <c r="B2" s="101">
        <v>1.1000000000000001</v>
      </c>
      <c r="C2" s="128" t="s">
        <v>361</v>
      </c>
      <c r="D2" s="56" t="s">
        <v>72</v>
      </c>
      <c r="E2" s="54" t="s">
        <v>630</v>
      </c>
      <c r="F2" s="56" t="s">
        <v>468</v>
      </c>
      <c r="G2" s="56" t="s">
        <v>534</v>
      </c>
      <c r="H2" s="57">
        <v>45032</v>
      </c>
      <c r="I2" s="57">
        <v>45033</v>
      </c>
      <c r="J2" s="54" t="s">
        <v>364</v>
      </c>
      <c r="K2" s="59">
        <f t="shared" ref="K2:K65" si="0">U2/R2</f>
        <v>285.48250000000002</v>
      </c>
      <c r="L2" s="59">
        <f t="shared" ref="L2:L65" si="1">AVERAGEIFS(R:R,E:E,E2)</f>
        <v>4</v>
      </c>
      <c r="M2" s="59">
        <f t="shared" ref="M2:M65" si="2">+N2+O2</f>
        <v>461.44499999999999</v>
      </c>
      <c r="N2" s="59">
        <v>461.44499999999999</v>
      </c>
      <c r="O2" s="59">
        <v>0</v>
      </c>
      <c r="P2" s="123">
        <f t="shared" ref="P2:P65" si="3">I2-H2</f>
        <v>1</v>
      </c>
      <c r="Q2" s="59">
        <v>42.75</v>
      </c>
      <c r="R2" s="123">
        <f t="shared" ref="R2:R33" si="4">I2-H2+1</f>
        <v>2</v>
      </c>
      <c r="S2" s="59">
        <v>66.77</v>
      </c>
      <c r="T2" s="59">
        <v>0</v>
      </c>
      <c r="U2" s="60">
        <f t="shared" ref="U2:U65" si="5">+M2+Q2+S2+T2</f>
        <v>570.96500000000003</v>
      </c>
    </row>
    <row r="3" spans="1:21" s="61" customFormat="1" ht="51.75" x14ac:dyDescent="0.3">
      <c r="A3" s="55" t="s">
        <v>857</v>
      </c>
      <c r="B3" s="101">
        <v>1.2</v>
      </c>
      <c r="C3" s="110" t="s">
        <v>361</v>
      </c>
      <c r="D3" s="56" t="s">
        <v>73</v>
      </c>
      <c r="E3" s="54" t="s">
        <v>630</v>
      </c>
      <c r="F3" s="56" t="s">
        <v>468</v>
      </c>
      <c r="G3" s="56" t="s">
        <v>534</v>
      </c>
      <c r="H3" s="57">
        <v>45065</v>
      </c>
      <c r="I3" s="57">
        <v>45070</v>
      </c>
      <c r="J3" s="54" t="s">
        <v>416</v>
      </c>
      <c r="K3" s="59">
        <f t="shared" si="0"/>
        <v>157.63400000000001</v>
      </c>
      <c r="L3" s="59">
        <f t="shared" si="1"/>
        <v>4</v>
      </c>
      <c r="M3" s="59">
        <f t="shared" si="2"/>
        <v>278.08199999999999</v>
      </c>
      <c r="N3" s="59">
        <v>278.08199999999999</v>
      </c>
      <c r="O3" s="59">
        <v>0</v>
      </c>
      <c r="P3" s="123">
        <f t="shared" si="3"/>
        <v>5</v>
      </c>
      <c r="Q3" s="59">
        <v>348.80200000000002</v>
      </c>
      <c r="R3" s="123">
        <f t="shared" si="4"/>
        <v>6</v>
      </c>
      <c r="S3" s="59">
        <v>318.92</v>
      </c>
      <c r="T3" s="59">
        <v>0</v>
      </c>
      <c r="U3" s="60">
        <f t="shared" si="5"/>
        <v>945.80400000000009</v>
      </c>
    </row>
    <row r="4" spans="1:21" s="61" customFormat="1" ht="51.75" x14ac:dyDescent="0.3">
      <c r="A4" s="55" t="s">
        <v>858</v>
      </c>
      <c r="B4" s="101">
        <v>2.2999999999999998</v>
      </c>
      <c r="C4" s="110" t="s">
        <v>361</v>
      </c>
      <c r="D4" s="56" t="s">
        <v>546</v>
      </c>
      <c r="E4" s="54" t="s">
        <v>634</v>
      </c>
      <c r="F4" s="56" t="s">
        <v>468</v>
      </c>
      <c r="G4" s="56" t="s">
        <v>534</v>
      </c>
      <c r="H4" s="57">
        <v>45091</v>
      </c>
      <c r="I4" s="57">
        <v>45095</v>
      </c>
      <c r="J4" s="54" t="s">
        <v>382</v>
      </c>
      <c r="K4" s="59">
        <f t="shared" si="0"/>
        <v>151.65780000000001</v>
      </c>
      <c r="L4" s="59">
        <f t="shared" si="1"/>
        <v>5</v>
      </c>
      <c r="M4" s="59">
        <f t="shared" si="2"/>
        <v>111.995</v>
      </c>
      <c r="N4" s="59">
        <v>111.995</v>
      </c>
      <c r="O4" s="59">
        <v>0</v>
      </c>
      <c r="P4" s="123">
        <f t="shared" si="3"/>
        <v>4</v>
      </c>
      <c r="Q4" s="59">
        <v>314.47300000000001</v>
      </c>
      <c r="R4" s="123">
        <f t="shared" si="4"/>
        <v>5</v>
      </c>
      <c r="S4" s="59">
        <v>324.67700000000002</v>
      </c>
      <c r="T4" s="59">
        <v>7.1440000000000001</v>
      </c>
      <c r="U4" s="60">
        <f t="shared" si="5"/>
        <v>758.28899999999999</v>
      </c>
    </row>
    <row r="5" spans="1:21" s="103" customFormat="1" ht="51.75" x14ac:dyDescent="0.3">
      <c r="A5" s="55" t="s">
        <v>858</v>
      </c>
      <c r="B5" s="101">
        <v>2.2999999999999998</v>
      </c>
      <c r="C5" s="110" t="s">
        <v>361</v>
      </c>
      <c r="D5" s="56" t="s">
        <v>548</v>
      </c>
      <c r="E5" s="54" t="s">
        <v>635</v>
      </c>
      <c r="F5" s="56" t="s">
        <v>468</v>
      </c>
      <c r="G5" s="56" t="s">
        <v>534</v>
      </c>
      <c r="H5" s="57">
        <v>45091</v>
      </c>
      <c r="I5" s="57">
        <v>45095</v>
      </c>
      <c r="J5" s="54" t="s">
        <v>382</v>
      </c>
      <c r="K5" s="59">
        <f t="shared" si="0"/>
        <v>23.827800000000003</v>
      </c>
      <c r="L5" s="59">
        <f t="shared" si="1"/>
        <v>5</v>
      </c>
      <c r="M5" s="59">
        <f t="shared" si="2"/>
        <v>111.995</v>
      </c>
      <c r="N5" s="59">
        <v>111.995</v>
      </c>
      <c r="O5" s="59">
        <v>0</v>
      </c>
      <c r="P5" s="123">
        <f t="shared" si="3"/>
        <v>4</v>
      </c>
      <c r="Q5" s="59">
        <v>0</v>
      </c>
      <c r="R5" s="123">
        <f t="shared" si="4"/>
        <v>5</v>
      </c>
      <c r="S5" s="59">
        <v>0</v>
      </c>
      <c r="T5" s="59">
        <v>7.1440000000000001</v>
      </c>
      <c r="U5" s="60">
        <f t="shared" si="5"/>
        <v>119.13900000000001</v>
      </c>
    </row>
    <row r="6" spans="1:21" s="61" customFormat="1" ht="51.75" x14ac:dyDescent="0.3">
      <c r="A6" s="55" t="s">
        <v>858</v>
      </c>
      <c r="B6" s="101">
        <v>2.2999999999999998</v>
      </c>
      <c r="C6" s="110" t="s">
        <v>361</v>
      </c>
      <c r="D6" s="56" t="s">
        <v>547</v>
      </c>
      <c r="E6" s="54" t="s">
        <v>636</v>
      </c>
      <c r="F6" s="56" t="s">
        <v>468</v>
      </c>
      <c r="G6" s="56" t="s">
        <v>534</v>
      </c>
      <c r="H6" s="57">
        <v>45091</v>
      </c>
      <c r="I6" s="57">
        <v>45095</v>
      </c>
      <c r="J6" s="54" t="s">
        <v>382</v>
      </c>
      <c r="K6" s="59">
        <f t="shared" si="0"/>
        <v>23.827800000000003</v>
      </c>
      <c r="L6" s="59">
        <f t="shared" si="1"/>
        <v>5</v>
      </c>
      <c r="M6" s="59">
        <f t="shared" si="2"/>
        <v>111.995</v>
      </c>
      <c r="N6" s="59">
        <v>111.995</v>
      </c>
      <c r="O6" s="59">
        <v>0</v>
      </c>
      <c r="P6" s="123">
        <f t="shared" si="3"/>
        <v>4</v>
      </c>
      <c r="Q6" s="59">
        <v>0</v>
      </c>
      <c r="R6" s="123">
        <f t="shared" si="4"/>
        <v>5</v>
      </c>
      <c r="S6" s="59">
        <v>0</v>
      </c>
      <c r="T6" s="59">
        <v>7.1440000000000001</v>
      </c>
      <c r="U6" s="60">
        <f t="shared" si="5"/>
        <v>119.13900000000001</v>
      </c>
    </row>
    <row r="7" spans="1:21" s="61" customFormat="1" ht="69" x14ac:dyDescent="0.3">
      <c r="A7" s="55" t="s">
        <v>859</v>
      </c>
      <c r="B7" s="101">
        <v>3.3</v>
      </c>
      <c r="C7" s="110" t="s">
        <v>361</v>
      </c>
      <c r="D7" s="56" t="s">
        <v>426</v>
      </c>
      <c r="E7" s="54" t="s">
        <v>641</v>
      </c>
      <c r="F7" s="56" t="s">
        <v>468</v>
      </c>
      <c r="G7" s="56" t="s">
        <v>534</v>
      </c>
      <c r="H7" s="57">
        <v>45021</v>
      </c>
      <c r="I7" s="57">
        <v>45023</v>
      </c>
      <c r="J7" s="54" t="s">
        <v>539</v>
      </c>
      <c r="K7" s="59">
        <f t="shared" si="0"/>
        <v>44.330000000000005</v>
      </c>
      <c r="L7" s="59">
        <f t="shared" si="1"/>
        <v>3</v>
      </c>
      <c r="M7" s="59">
        <f t="shared" si="2"/>
        <v>44.427999999999997</v>
      </c>
      <c r="N7" s="59">
        <v>44.427999999999997</v>
      </c>
      <c r="O7" s="59">
        <v>0</v>
      </c>
      <c r="P7" s="123">
        <f t="shared" si="3"/>
        <v>2</v>
      </c>
      <c r="Q7" s="59">
        <v>0</v>
      </c>
      <c r="R7" s="123">
        <f t="shared" si="4"/>
        <v>3</v>
      </c>
      <c r="S7" s="59">
        <v>88.561999999999998</v>
      </c>
      <c r="T7" s="59">
        <v>0</v>
      </c>
      <c r="U7" s="60">
        <f t="shared" si="5"/>
        <v>132.99</v>
      </c>
    </row>
    <row r="8" spans="1:21" s="61" customFormat="1" ht="103.5" x14ac:dyDescent="0.3">
      <c r="A8" s="55" t="s">
        <v>861</v>
      </c>
      <c r="B8" s="101">
        <v>5.7</v>
      </c>
      <c r="C8" s="110" t="s">
        <v>361</v>
      </c>
      <c r="D8" s="56" t="s">
        <v>266</v>
      </c>
      <c r="E8" s="54" t="s">
        <v>654</v>
      </c>
      <c r="F8" s="56" t="s">
        <v>468</v>
      </c>
      <c r="G8" s="56" t="s">
        <v>534</v>
      </c>
      <c r="H8" s="57">
        <v>45088</v>
      </c>
      <c r="I8" s="57">
        <v>45094</v>
      </c>
      <c r="J8" s="54" t="s">
        <v>376</v>
      </c>
      <c r="K8" s="59">
        <f t="shared" si="0"/>
        <v>67.069185714285723</v>
      </c>
      <c r="L8" s="59">
        <f t="shared" si="1"/>
        <v>7</v>
      </c>
      <c r="M8" s="59">
        <f t="shared" si="2"/>
        <v>140.684</v>
      </c>
      <c r="N8" s="59">
        <v>140.684</v>
      </c>
      <c r="O8" s="59">
        <v>0</v>
      </c>
      <c r="P8" s="123">
        <f t="shared" si="3"/>
        <v>6</v>
      </c>
      <c r="Q8" s="59">
        <v>277.90600000000001</v>
      </c>
      <c r="R8" s="123">
        <f t="shared" si="4"/>
        <v>7</v>
      </c>
      <c r="S8" s="59">
        <v>40.894300000000001</v>
      </c>
      <c r="T8" s="59">
        <v>10</v>
      </c>
      <c r="U8" s="60">
        <f t="shared" si="5"/>
        <v>469.48430000000002</v>
      </c>
    </row>
    <row r="9" spans="1:21" s="61" customFormat="1" ht="69" x14ac:dyDescent="0.3">
      <c r="A9" s="55" t="s">
        <v>93</v>
      </c>
      <c r="B9" s="101">
        <v>11.1</v>
      </c>
      <c r="C9" s="110" t="s">
        <v>361</v>
      </c>
      <c r="D9" s="56" t="s">
        <v>302</v>
      </c>
      <c r="E9" s="54" t="s">
        <v>693</v>
      </c>
      <c r="F9" s="56" t="s">
        <v>468</v>
      </c>
      <c r="G9" s="56" t="s">
        <v>534</v>
      </c>
      <c r="H9" s="57">
        <v>45022</v>
      </c>
      <c r="I9" s="57">
        <v>45023</v>
      </c>
      <c r="J9" s="54" t="s">
        <v>539</v>
      </c>
      <c r="K9" s="59">
        <f t="shared" si="0"/>
        <v>65.328499999999991</v>
      </c>
      <c r="L9" s="59">
        <f t="shared" si="1"/>
        <v>2</v>
      </c>
      <c r="M9" s="59">
        <f t="shared" si="2"/>
        <v>50</v>
      </c>
      <c r="N9" s="59">
        <v>50</v>
      </c>
      <c r="O9" s="59">
        <v>0</v>
      </c>
      <c r="P9" s="123">
        <f t="shared" si="3"/>
        <v>1</v>
      </c>
      <c r="Q9" s="59">
        <v>21.658999999999999</v>
      </c>
      <c r="R9" s="123">
        <f t="shared" si="4"/>
        <v>2</v>
      </c>
      <c r="S9" s="59">
        <v>58.997999999999998</v>
      </c>
      <c r="T9" s="59">
        <v>0</v>
      </c>
      <c r="U9" s="60">
        <f t="shared" si="5"/>
        <v>130.65699999999998</v>
      </c>
    </row>
    <row r="10" spans="1:21" s="61" customFormat="1" ht="103.5" x14ac:dyDescent="0.3">
      <c r="A10" s="55" t="s">
        <v>93</v>
      </c>
      <c r="B10" s="101">
        <v>11.2</v>
      </c>
      <c r="C10" s="110" t="s">
        <v>361</v>
      </c>
      <c r="D10" s="56" t="s">
        <v>303</v>
      </c>
      <c r="E10" s="54" t="s">
        <v>828</v>
      </c>
      <c r="F10" s="56" t="s">
        <v>468</v>
      </c>
      <c r="G10" s="56" t="s">
        <v>534</v>
      </c>
      <c r="H10" s="57">
        <v>45026</v>
      </c>
      <c r="I10" s="57">
        <v>45030</v>
      </c>
      <c r="J10" s="54" t="s">
        <v>364</v>
      </c>
      <c r="K10" s="59">
        <f t="shared" si="0"/>
        <v>89.77600000000001</v>
      </c>
      <c r="L10" s="59">
        <f t="shared" si="1"/>
        <v>5</v>
      </c>
      <c r="M10" s="59">
        <f t="shared" si="2"/>
        <v>148.756</v>
      </c>
      <c r="N10" s="59">
        <v>148.756</v>
      </c>
      <c r="O10" s="59">
        <v>0</v>
      </c>
      <c r="P10" s="123">
        <f t="shared" si="3"/>
        <v>4</v>
      </c>
      <c r="Q10" s="59">
        <v>124.9</v>
      </c>
      <c r="R10" s="123">
        <f t="shared" si="4"/>
        <v>5</v>
      </c>
      <c r="S10" s="59">
        <v>167.02500000000001</v>
      </c>
      <c r="T10" s="59">
        <v>8.1989999999999998</v>
      </c>
      <c r="U10" s="60">
        <f t="shared" si="5"/>
        <v>448.88000000000005</v>
      </c>
    </row>
    <row r="11" spans="1:21" s="61" customFormat="1" ht="103.5" x14ac:dyDescent="0.3">
      <c r="A11" s="55" t="s">
        <v>93</v>
      </c>
      <c r="B11" s="101">
        <v>11.2</v>
      </c>
      <c r="C11" s="110" t="s">
        <v>361</v>
      </c>
      <c r="D11" s="56" t="s">
        <v>303</v>
      </c>
      <c r="E11" s="54" t="s">
        <v>829</v>
      </c>
      <c r="F11" s="56" t="s">
        <v>468</v>
      </c>
      <c r="G11" s="56" t="s">
        <v>534</v>
      </c>
      <c r="H11" s="57">
        <v>45026</v>
      </c>
      <c r="I11" s="57">
        <v>45030</v>
      </c>
      <c r="J11" s="54" t="s">
        <v>364</v>
      </c>
      <c r="K11" s="59">
        <f t="shared" si="0"/>
        <v>89.419000000000011</v>
      </c>
      <c r="L11" s="59">
        <f t="shared" si="1"/>
        <v>5</v>
      </c>
      <c r="M11" s="59">
        <f t="shared" si="2"/>
        <v>148.756</v>
      </c>
      <c r="N11" s="59">
        <v>148.756</v>
      </c>
      <c r="O11" s="59">
        <v>0</v>
      </c>
      <c r="P11" s="123">
        <f t="shared" si="3"/>
        <v>4</v>
      </c>
      <c r="Q11" s="59">
        <v>124.92</v>
      </c>
      <c r="R11" s="123">
        <f t="shared" si="4"/>
        <v>5</v>
      </c>
      <c r="S11" s="59">
        <v>167.02500000000001</v>
      </c>
      <c r="T11" s="59">
        <v>6.3940000000000001</v>
      </c>
      <c r="U11" s="60">
        <f t="shared" si="5"/>
        <v>447.09500000000003</v>
      </c>
    </row>
    <row r="12" spans="1:21" s="61" customFormat="1" ht="86.25" x14ac:dyDescent="0.3">
      <c r="A12" s="55" t="s">
        <v>93</v>
      </c>
      <c r="B12" s="101">
        <v>11.3</v>
      </c>
      <c r="C12" s="110" t="s">
        <v>361</v>
      </c>
      <c r="D12" s="56" t="s">
        <v>304</v>
      </c>
      <c r="E12" s="54" t="s">
        <v>827</v>
      </c>
      <c r="F12" s="56" t="s">
        <v>468</v>
      </c>
      <c r="G12" s="56" t="s">
        <v>534</v>
      </c>
      <c r="H12" s="57">
        <v>45033</v>
      </c>
      <c r="I12" s="57">
        <v>45035</v>
      </c>
      <c r="J12" s="54" t="s">
        <v>384</v>
      </c>
      <c r="K12" s="59">
        <f t="shared" si="0"/>
        <v>147.51266666666666</v>
      </c>
      <c r="L12" s="59">
        <f t="shared" si="1"/>
        <v>3</v>
      </c>
      <c r="M12" s="59">
        <f t="shared" si="2"/>
        <v>238.79499999999999</v>
      </c>
      <c r="N12" s="59">
        <v>238.79499999999999</v>
      </c>
      <c r="O12" s="59">
        <v>0</v>
      </c>
      <c r="P12" s="123">
        <f t="shared" si="3"/>
        <v>2</v>
      </c>
      <c r="Q12" s="59">
        <v>95.441000000000003</v>
      </c>
      <c r="R12" s="123">
        <f t="shared" si="4"/>
        <v>3</v>
      </c>
      <c r="S12" s="59">
        <v>108.30200000000001</v>
      </c>
      <c r="T12" s="59">
        <v>0</v>
      </c>
      <c r="U12" s="60">
        <f t="shared" si="5"/>
        <v>442.53800000000001</v>
      </c>
    </row>
    <row r="13" spans="1:21" s="103" customFormat="1" ht="51.75" x14ac:dyDescent="0.3">
      <c r="A13" s="55" t="s">
        <v>93</v>
      </c>
      <c r="B13" s="101">
        <v>11.4</v>
      </c>
      <c r="C13" s="110" t="s">
        <v>361</v>
      </c>
      <c r="D13" s="56" t="s">
        <v>305</v>
      </c>
      <c r="E13" s="54" t="s">
        <v>694</v>
      </c>
      <c r="F13" s="56" t="s">
        <v>468</v>
      </c>
      <c r="G13" s="56" t="s">
        <v>534</v>
      </c>
      <c r="H13" s="57">
        <v>45034</v>
      </c>
      <c r="I13" s="57">
        <v>45036</v>
      </c>
      <c r="J13" s="54" t="s">
        <v>400</v>
      </c>
      <c r="K13" s="59">
        <f t="shared" si="0"/>
        <v>44.985666666666667</v>
      </c>
      <c r="L13" s="59">
        <f t="shared" si="1"/>
        <v>4</v>
      </c>
      <c r="M13" s="59">
        <f t="shared" si="2"/>
        <v>0</v>
      </c>
      <c r="N13" s="59">
        <v>0</v>
      </c>
      <c r="O13" s="59">
        <v>0</v>
      </c>
      <c r="P13" s="123">
        <f t="shared" si="3"/>
        <v>2</v>
      </c>
      <c r="Q13" s="59">
        <v>50.609000000000002</v>
      </c>
      <c r="R13" s="123">
        <f t="shared" si="4"/>
        <v>3</v>
      </c>
      <c r="S13" s="59">
        <v>84.347999999999999</v>
      </c>
      <c r="T13" s="59">
        <v>0</v>
      </c>
      <c r="U13" s="60">
        <f t="shared" si="5"/>
        <v>134.95699999999999</v>
      </c>
    </row>
    <row r="14" spans="1:21" s="61" customFormat="1" ht="86.25" x14ac:dyDescent="0.3">
      <c r="A14" s="55" t="s">
        <v>93</v>
      </c>
      <c r="B14" s="101">
        <v>11.5</v>
      </c>
      <c r="C14" s="110" t="s">
        <v>361</v>
      </c>
      <c r="D14" s="56" t="s">
        <v>306</v>
      </c>
      <c r="E14" s="54" t="s">
        <v>830</v>
      </c>
      <c r="F14" s="56" t="s">
        <v>468</v>
      </c>
      <c r="G14" s="56" t="s">
        <v>534</v>
      </c>
      <c r="H14" s="57">
        <v>45040</v>
      </c>
      <c r="I14" s="57">
        <v>45042</v>
      </c>
      <c r="J14" s="54" t="s">
        <v>401</v>
      </c>
      <c r="K14" s="59">
        <f t="shared" si="0"/>
        <v>183.29233333333332</v>
      </c>
      <c r="L14" s="59">
        <f t="shared" si="1"/>
        <v>3</v>
      </c>
      <c r="M14" s="59">
        <f t="shared" si="2"/>
        <v>448</v>
      </c>
      <c r="N14" s="59">
        <v>448</v>
      </c>
      <c r="O14" s="59">
        <v>0</v>
      </c>
      <c r="P14" s="123">
        <f t="shared" si="3"/>
        <v>2</v>
      </c>
      <c r="Q14" s="59">
        <v>34.423999999999999</v>
      </c>
      <c r="R14" s="123">
        <f t="shared" si="4"/>
        <v>3</v>
      </c>
      <c r="S14" s="59">
        <v>67.453000000000003</v>
      </c>
      <c r="T14" s="59">
        <v>0</v>
      </c>
      <c r="U14" s="60">
        <f t="shared" si="5"/>
        <v>549.87699999999995</v>
      </c>
    </row>
    <row r="15" spans="1:21" s="61" customFormat="1" ht="69" x14ac:dyDescent="0.3">
      <c r="A15" s="55" t="s">
        <v>93</v>
      </c>
      <c r="B15" s="101">
        <v>11.6</v>
      </c>
      <c r="C15" s="110" t="s">
        <v>361</v>
      </c>
      <c r="D15" s="56" t="s">
        <v>307</v>
      </c>
      <c r="E15" s="54" t="s">
        <v>825</v>
      </c>
      <c r="F15" s="56" t="s">
        <v>468</v>
      </c>
      <c r="G15" s="56" t="s">
        <v>534</v>
      </c>
      <c r="H15" s="57">
        <v>45037</v>
      </c>
      <c r="I15" s="57">
        <v>45039</v>
      </c>
      <c r="J15" s="54" t="s">
        <v>364</v>
      </c>
      <c r="K15" s="59">
        <f t="shared" si="0"/>
        <v>112.61933333333333</v>
      </c>
      <c r="L15" s="59">
        <f t="shared" si="1"/>
        <v>3.4</v>
      </c>
      <c r="M15" s="59">
        <f t="shared" si="2"/>
        <v>165.58600000000001</v>
      </c>
      <c r="N15" s="59">
        <v>165.58600000000001</v>
      </c>
      <c r="O15" s="59">
        <v>0</v>
      </c>
      <c r="P15" s="123">
        <f t="shared" si="3"/>
        <v>2</v>
      </c>
      <c r="Q15" s="59">
        <v>62.305</v>
      </c>
      <c r="R15" s="123">
        <f t="shared" si="4"/>
        <v>3</v>
      </c>
      <c r="S15" s="59">
        <v>99.966999999999999</v>
      </c>
      <c r="T15" s="59">
        <v>10</v>
      </c>
      <c r="U15" s="60">
        <f t="shared" si="5"/>
        <v>337.858</v>
      </c>
    </row>
    <row r="16" spans="1:21" s="61" customFormat="1" ht="69" x14ac:dyDescent="0.3">
      <c r="A16" s="55" t="s">
        <v>93</v>
      </c>
      <c r="B16" s="101">
        <v>11.7</v>
      </c>
      <c r="C16" s="110" t="s">
        <v>361</v>
      </c>
      <c r="D16" s="56" t="s">
        <v>442</v>
      </c>
      <c r="E16" s="54" t="s">
        <v>825</v>
      </c>
      <c r="F16" s="56" t="s">
        <v>468</v>
      </c>
      <c r="G16" s="56" t="s">
        <v>534</v>
      </c>
      <c r="H16" s="57">
        <v>45049</v>
      </c>
      <c r="I16" s="57">
        <v>45051</v>
      </c>
      <c r="J16" s="54" t="s">
        <v>467</v>
      </c>
      <c r="K16" s="59">
        <f t="shared" si="0"/>
        <v>86.339999999999989</v>
      </c>
      <c r="L16" s="59">
        <f t="shared" si="1"/>
        <v>3.4</v>
      </c>
      <c r="M16" s="59">
        <f t="shared" si="2"/>
        <v>126.86</v>
      </c>
      <c r="N16" s="59">
        <v>126.86</v>
      </c>
      <c r="O16" s="59">
        <v>0</v>
      </c>
      <c r="P16" s="123">
        <f t="shared" si="3"/>
        <v>2</v>
      </c>
      <c r="Q16" s="59">
        <v>85.787999999999997</v>
      </c>
      <c r="R16" s="123">
        <f t="shared" si="4"/>
        <v>3</v>
      </c>
      <c r="S16" s="59">
        <v>46.372</v>
      </c>
      <c r="T16" s="59">
        <v>0</v>
      </c>
      <c r="U16" s="60">
        <f t="shared" si="5"/>
        <v>259.02</v>
      </c>
    </row>
    <row r="17" spans="1:21" s="61" customFormat="1" ht="69" x14ac:dyDescent="0.3">
      <c r="A17" s="55" t="s">
        <v>93</v>
      </c>
      <c r="B17" s="101">
        <v>11.8</v>
      </c>
      <c r="C17" s="110" t="s">
        <v>361</v>
      </c>
      <c r="D17" s="56" t="s">
        <v>308</v>
      </c>
      <c r="E17" s="54" t="s">
        <v>825</v>
      </c>
      <c r="F17" s="56" t="s">
        <v>468</v>
      </c>
      <c r="G17" s="56" t="s">
        <v>534</v>
      </c>
      <c r="H17" s="57">
        <v>45048</v>
      </c>
      <c r="I17" s="57">
        <v>45049</v>
      </c>
      <c r="J17" s="54" t="s">
        <v>380</v>
      </c>
      <c r="K17" s="59">
        <f t="shared" si="0"/>
        <v>316.66649999999998</v>
      </c>
      <c r="L17" s="59">
        <f t="shared" si="1"/>
        <v>3.4</v>
      </c>
      <c r="M17" s="59">
        <f t="shared" si="2"/>
        <v>326.52999999999997</v>
      </c>
      <c r="N17" s="59">
        <v>326.52999999999997</v>
      </c>
      <c r="O17" s="59">
        <v>0</v>
      </c>
      <c r="P17" s="123">
        <f t="shared" si="3"/>
        <v>1</v>
      </c>
      <c r="Q17" s="59">
        <v>138.34299999999999</v>
      </c>
      <c r="R17" s="123">
        <f t="shared" si="4"/>
        <v>2</v>
      </c>
      <c r="S17" s="59">
        <v>163.46</v>
      </c>
      <c r="T17" s="59">
        <v>5</v>
      </c>
      <c r="U17" s="60">
        <f t="shared" si="5"/>
        <v>633.33299999999997</v>
      </c>
    </row>
    <row r="18" spans="1:21" s="61" customFormat="1" ht="86.25" x14ac:dyDescent="0.3">
      <c r="A18" s="55" t="s">
        <v>93</v>
      </c>
      <c r="B18" s="101">
        <v>11.9</v>
      </c>
      <c r="C18" s="110" t="s">
        <v>361</v>
      </c>
      <c r="D18" s="56" t="s">
        <v>309</v>
      </c>
      <c r="E18" s="54" t="s">
        <v>830</v>
      </c>
      <c r="F18" s="56" t="s">
        <v>468</v>
      </c>
      <c r="G18" s="56" t="s">
        <v>534</v>
      </c>
      <c r="H18" s="57">
        <v>45040</v>
      </c>
      <c r="I18" s="57">
        <v>45042</v>
      </c>
      <c r="J18" s="54" t="s">
        <v>401</v>
      </c>
      <c r="K18" s="59">
        <f t="shared" si="0"/>
        <v>347.55466666666666</v>
      </c>
      <c r="L18" s="59">
        <f t="shared" si="1"/>
        <v>3</v>
      </c>
      <c r="M18" s="59">
        <f t="shared" si="2"/>
        <v>1034.664</v>
      </c>
      <c r="N18" s="59">
        <v>1034.664</v>
      </c>
      <c r="O18" s="59">
        <v>0</v>
      </c>
      <c r="P18" s="123">
        <f t="shared" si="3"/>
        <v>2</v>
      </c>
      <c r="Q18" s="59">
        <v>0</v>
      </c>
      <c r="R18" s="123">
        <f t="shared" si="4"/>
        <v>3</v>
      </c>
      <c r="S18" s="59">
        <v>0</v>
      </c>
      <c r="T18" s="59">
        <v>8</v>
      </c>
      <c r="U18" s="60">
        <f t="shared" si="5"/>
        <v>1042.664</v>
      </c>
    </row>
    <row r="19" spans="1:21" s="61" customFormat="1" ht="103.5" x14ac:dyDescent="0.3">
      <c r="A19" s="55" t="s">
        <v>185</v>
      </c>
      <c r="B19" s="101">
        <v>13.13</v>
      </c>
      <c r="C19" s="110" t="s">
        <v>361</v>
      </c>
      <c r="D19" s="56" t="s">
        <v>542</v>
      </c>
      <c r="E19" s="54" t="s">
        <v>781</v>
      </c>
      <c r="F19" s="56" t="s">
        <v>468</v>
      </c>
      <c r="G19" s="56" t="s">
        <v>534</v>
      </c>
      <c r="H19" s="57">
        <v>45095</v>
      </c>
      <c r="I19" s="57">
        <v>45097</v>
      </c>
      <c r="J19" s="54" t="s">
        <v>376</v>
      </c>
      <c r="K19" s="59">
        <f t="shared" si="0"/>
        <v>58.443000000000005</v>
      </c>
      <c r="L19" s="59">
        <f t="shared" si="1"/>
        <v>3</v>
      </c>
      <c r="M19" s="59">
        <f t="shared" si="2"/>
        <v>0</v>
      </c>
      <c r="N19" s="59">
        <v>0</v>
      </c>
      <c r="O19" s="59">
        <v>0</v>
      </c>
      <c r="P19" s="123">
        <f t="shared" si="3"/>
        <v>2</v>
      </c>
      <c r="Q19" s="59">
        <v>0</v>
      </c>
      <c r="R19" s="123">
        <f t="shared" si="4"/>
        <v>3</v>
      </c>
      <c r="S19" s="59">
        <v>175.32900000000001</v>
      </c>
      <c r="T19" s="59">
        <v>0</v>
      </c>
      <c r="U19" s="60">
        <f t="shared" si="5"/>
        <v>175.32900000000001</v>
      </c>
    </row>
    <row r="20" spans="1:21" s="61" customFormat="1" ht="69" x14ac:dyDescent="0.3">
      <c r="A20" s="55" t="s">
        <v>758</v>
      </c>
      <c r="B20" s="101">
        <v>28.1</v>
      </c>
      <c r="C20" s="110" t="s">
        <v>361</v>
      </c>
      <c r="D20" s="56" t="s">
        <v>620</v>
      </c>
      <c r="E20" s="54" t="s">
        <v>816</v>
      </c>
      <c r="F20" s="56" t="s">
        <v>534</v>
      </c>
      <c r="G20" s="56" t="s">
        <v>468</v>
      </c>
      <c r="H20" s="57">
        <v>45116</v>
      </c>
      <c r="I20" s="57">
        <v>45121</v>
      </c>
      <c r="J20" s="54" t="s">
        <v>414</v>
      </c>
      <c r="K20" s="59">
        <f t="shared" si="0"/>
        <v>0</v>
      </c>
      <c r="L20" s="59">
        <f t="shared" si="1"/>
        <v>5</v>
      </c>
      <c r="M20" s="59">
        <f t="shared" si="2"/>
        <v>0</v>
      </c>
      <c r="N20" s="59">
        <v>0</v>
      </c>
      <c r="O20" s="59">
        <v>0</v>
      </c>
      <c r="P20" s="123">
        <f t="shared" si="3"/>
        <v>5</v>
      </c>
      <c r="Q20" s="59">
        <v>0</v>
      </c>
      <c r="R20" s="123">
        <f t="shared" si="4"/>
        <v>6</v>
      </c>
      <c r="S20" s="59">
        <v>0</v>
      </c>
      <c r="T20" s="59">
        <v>0</v>
      </c>
      <c r="U20" s="60">
        <f t="shared" si="5"/>
        <v>0</v>
      </c>
    </row>
    <row r="21" spans="1:21" s="61" customFormat="1" ht="69" x14ac:dyDescent="0.3">
      <c r="A21" s="55" t="s">
        <v>758</v>
      </c>
      <c r="B21" s="101">
        <v>28.2</v>
      </c>
      <c r="C21" s="110" t="s">
        <v>361</v>
      </c>
      <c r="D21" s="56" t="s">
        <v>621</v>
      </c>
      <c r="E21" s="54" t="s">
        <v>817</v>
      </c>
      <c r="F21" s="56" t="s">
        <v>534</v>
      </c>
      <c r="G21" s="56" t="s">
        <v>468</v>
      </c>
      <c r="H21" s="57">
        <v>45103</v>
      </c>
      <c r="I21" s="57">
        <v>45106</v>
      </c>
      <c r="J21" s="54" t="s">
        <v>615</v>
      </c>
      <c r="K21" s="59">
        <f t="shared" si="0"/>
        <v>0</v>
      </c>
      <c r="L21" s="59">
        <f t="shared" si="1"/>
        <v>4</v>
      </c>
      <c r="M21" s="59">
        <f t="shared" si="2"/>
        <v>0</v>
      </c>
      <c r="N21" s="59">
        <v>0</v>
      </c>
      <c r="O21" s="59">
        <v>0</v>
      </c>
      <c r="P21" s="123">
        <f t="shared" si="3"/>
        <v>3</v>
      </c>
      <c r="Q21" s="59">
        <v>0</v>
      </c>
      <c r="R21" s="123">
        <f t="shared" si="4"/>
        <v>4</v>
      </c>
      <c r="S21" s="59">
        <v>0</v>
      </c>
      <c r="T21" s="59">
        <v>0</v>
      </c>
      <c r="U21" s="60">
        <f t="shared" si="5"/>
        <v>0</v>
      </c>
    </row>
    <row r="22" spans="1:21" s="61" customFormat="1" ht="69" x14ac:dyDescent="0.3">
      <c r="A22" s="55" t="s">
        <v>758</v>
      </c>
      <c r="B22" s="101">
        <v>28.3</v>
      </c>
      <c r="C22" s="110" t="s">
        <v>361</v>
      </c>
      <c r="D22" s="56" t="s">
        <v>622</v>
      </c>
      <c r="E22" s="54" t="s">
        <v>875</v>
      </c>
      <c r="F22" s="56" t="s">
        <v>534</v>
      </c>
      <c r="G22" s="56" t="s">
        <v>468</v>
      </c>
      <c r="H22" s="57">
        <v>45094</v>
      </c>
      <c r="I22" s="57">
        <v>45099</v>
      </c>
      <c r="J22" s="54" t="s">
        <v>616</v>
      </c>
      <c r="K22" s="59">
        <f t="shared" si="0"/>
        <v>0</v>
      </c>
      <c r="L22" s="59">
        <f t="shared" si="1"/>
        <v>6</v>
      </c>
      <c r="M22" s="59">
        <f t="shared" si="2"/>
        <v>0</v>
      </c>
      <c r="N22" s="59">
        <v>0</v>
      </c>
      <c r="O22" s="59">
        <v>0</v>
      </c>
      <c r="P22" s="123">
        <f t="shared" si="3"/>
        <v>5</v>
      </c>
      <c r="Q22" s="59">
        <v>0</v>
      </c>
      <c r="R22" s="123">
        <f t="shared" si="4"/>
        <v>6</v>
      </c>
      <c r="S22" s="59">
        <v>0</v>
      </c>
      <c r="T22" s="59">
        <v>0</v>
      </c>
      <c r="U22" s="60">
        <f t="shared" si="5"/>
        <v>0</v>
      </c>
    </row>
    <row r="23" spans="1:21" s="61" customFormat="1" ht="69" x14ac:dyDescent="0.3">
      <c r="A23" s="55" t="s">
        <v>758</v>
      </c>
      <c r="B23" s="101">
        <v>28.4</v>
      </c>
      <c r="C23" s="110" t="s">
        <v>361</v>
      </c>
      <c r="D23" s="56" t="s">
        <v>623</v>
      </c>
      <c r="E23" s="54" t="s">
        <v>876</v>
      </c>
      <c r="F23" s="56" t="s">
        <v>534</v>
      </c>
      <c r="G23" s="56" t="s">
        <v>468</v>
      </c>
      <c r="H23" s="57">
        <v>45083</v>
      </c>
      <c r="I23" s="57">
        <v>45087</v>
      </c>
      <c r="J23" s="54" t="s">
        <v>380</v>
      </c>
      <c r="K23" s="59">
        <f t="shared" si="0"/>
        <v>0</v>
      </c>
      <c r="L23" s="59">
        <f t="shared" si="1"/>
        <v>5</v>
      </c>
      <c r="M23" s="59">
        <f t="shared" si="2"/>
        <v>0</v>
      </c>
      <c r="N23" s="59">
        <v>0</v>
      </c>
      <c r="O23" s="59">
        <v>0</v>
      </c>
      <c r="P23" s="123">
        <f t="shared" si="3"/>
        <v>4</v>
      </c>
      <c r="Q23" s="59">
        <v>0</v>
      </c>
      <c r="R23" s="123">
        <f t="shared" si="4"/>
        <v>5</v>
      </c>
      <c r="S23" s="59">
        <v>0</v>
      </c>
      <c r="T23" s="59">
        <v>0</v>
      </c>
      <c r="U23" s="60">
        <f t="shared" si="5"/>
        <v>0</v>
      </c>
    </row>
    <row r="24" spans="1:21" s="61" customFormat="1" ht="69" x14ac:dyDescent="0.3">
      <c r="A24" s="55" t="s">
        <v>758</v>
      </c>
      <c r="B24" s="101">
        <v>28.5</v>
      </c>
      <c r="C24" s="110" t="s">
        <v>361</v>
      </c>
      <c r="D24" s="56" t="s">
        <v>624</v>
      </c>
      <c r="E24" s="54" t="s">
        <v>870</v>
      </c>
      <c r="F24" s="56" t="s">
        <v>534</v>
      </c>
      <c r="G24" s="56" t="s">
        <v>468</v>
      </c>
      <c r="H24" s="57">
        <v>45050</v>
      </c>
      <c r="I24" s="57">
        <v>45057</v>
      </c>
      <c r="J24" s="54" t="s">
        <v>585</v>
      </c>
      <c r="K24" s="59">
        <f t="shared" si="0"/>
        <v>0</v>
      </c>
      <c r="L24" s="59">
        <f t="shared" si="1"/>
        <v>8</v>
      </c>
      <c r="M24" s="59">
        <f t="shared" si="2"/>
        <v>0</v>
      </c>
      <c r="N24" s="59">
        <v>0</v>
      </c>
      <c r="O24" s="59">
        <v>0</v>
      </c>
      <c r="P24" s="123">
        <f t="shared" si="3"/>
        <v>7</v>
      </c>
      <c r="Q24" s="59">
        <v>0</v>
      </c>
      <c r="R24" s="123">
        <f t="shared" si="4"/>
        <v>8</v>
      </c>
      <c r="S24" s="59">
        <v>0</v>
      </c>
      <c r="T24" s="59">
        <v>0</v>
      </c>
      <c r="U24" s="60">
        <f t="shared" si="5"/>
        <v>0</v>
      </c>
    </row>
    <row r="25" spans="1:21" s="61" customFormat="1" ht="51.75" x14ac:dyDescent="0.3">
      <c r="A25" s="55" t="s">
        <v>758</v>
      </c>
      <c r="B25" s="101">
        <v>28.6</v>
      </c>
      <c r="C25" s="110" t="s">
        <v>361</v>
      </c>
      <c r="D25" s="56" t="s">
        <v>625</v>
      </c>
      <c r="E25" s="54" t="s">
        <v>877</v>
      </c>
      <c r="F25" s="56" t="s">
        <v>534</v>
      </c>
      <c r="G25" s="56" t="s">
        <v>468</v>
      </c>
      <c r="H25" s="57">
        <v>45082</v>
      </c>
      <c r="I25" s="57">
        <v>45086</v>
      </c>
      <c r="J25" s="54" t="s">
        <v>617</v>
      </c>
      <c r="K25" s="59">
        <f t="shared" si="0"/>
        <v>0</v>
      </c>
      <c r="L25" s="59">
        <f t="shared" si="1"/>
        <v>5</v>
      </c>
      <c r="M25" s="59">
        <f t="shared" si="2"/>
        <v>0</v>
      </c>
      <c r="N25" s="59">
        <v>0</v>
      </c>
      <c r="O25" s="59">
        <v>0</v>
      </c>
      <c r="P25" s="123">
        <f t="shared" si="3"/>
        <v>4</v>
      </c>
      <c r="Q25" s="59">
        <v>0</v>
      </c>
      <c r="R25" s="123">
        <f t="shared" si="4"/>
        <v>5</v>
      </c>
      <c r="S25" s="59">
        <v>0</v>
      </c>
      <c r="T25" s="59">
        <v>0</v>
      </c>
      <c r="U25" s="60">
        <f t="shared" si="5"/>
        <v>0</v>
      </c>
    </row>
    <row r="26" spans="1:21" s="61" customFormat="1" ht="69" x14ac:dyDescent="0.3">
      <c r="A26" s="55" t="s">
        <v>758</v>
      </c>
      <c r="B26" s="101">
        <v>28.7</v>
      </c>
      <c r="C26" s="110" t="s">
        <v>361</v>
      </c>
      <c r="D26" s="56" t="s">
        <v>626</v>
      </c>
      <c r="E26" s="54" t="s">
        <v>874</v>
      </c>
      <c r="F26" s="56" t="s">
        <v>534</v>
      </c>
      <c r="G26" s="56" t="s">
        <v>468</v>
      </c>
      <c r="H26" s="57">
        <v>45069</v>
      </c>
      <c r="I26" s="57">
        <v>45072</v>
      </c>
      <c r="J26" s="54" t="s">
        <v>618</v>
      </c>
      <c r="K26" s="59">
        <f t="shared" si="0"/>
        <v>0</v>
      </c>
      <c r="L26" s="59">
        <f t="shared" si="1"/>
        <v>4</v>
      </c>
      <c r="M26" s="59">
        <f t="shared" si="2"/>
        <v>0</v>
      </c>
      <c r="N26" s="59">
        <v>0</v>
      </c>
      <c r="O26" s="59">
        <v>0</v>
      </c>
      <c r="P26" s="123">
        <f t="shared" si="3"/>
        <v>3</v>
      </c>
      <c r="Q26" s="59">
        <v>0</v>
      </c>
      <c r="R26" s="123">
        <f t="shared" si="4"/>
        <v>4</v>
      </c>
      <c r="S26" s="59">
        <v>0</v>
      </c>
      <c r="T26" s="59">
        <v>0</v>
      </c>
      <c r="U26" s="60">
        <f t="shared" si="5"/>
        <v>0</v>
      </c>
    </row>
    <row r="27" spans="1:21" s="61" customFormat="1" ht="69" x14ac:dyDescent="0.3">
      <c r="A27" s="55" t="s">
        <v>758</v>
      </c>
      <c r="B27" s="101">
        <v>28.8</v>
      </c>
      <c r="C27" s="110" t="s">
        <v>361</v>
      </c>
      <c r="D27" s="56" t="s">
        <v>627</v>
      </c>
      <c r="E27" s="54" t="s">
        <v>878</v>
      </c>
      <c r="F27" s="56" t="s">
        <v>534</v>
      </c>
      <c r="G27" s="56" t="s">
        <v>468</v>
      </c>
      <c r="H27" s="57">
        <v>45054</v>
      </c>
      <c r="I27" s="57">
        <v>45059</v>
      </c>
      <c r="J27" s="54" t="s">
        <v>380</v>
      </c>
      <c r="K27" s="59">
        <f t="shared" si="0"/>
        <v>0</v>
      </c>
      <c r="L27" s="59">
        <f t="shared" si="1"/>
        <v>6</v>
      </c>
      <c r="M27" s="59">
        <f t="shared" si="2"/>
        <v>0</v>
      </c>
      <c r="N27" s="59">
        <v>0</v>
      </c>
      <c r="O27" s="59">
        <v>0</v>
      </c>
      <c r="P27" s="123">
        <f t="shared" si="3"/>
        <v>5</v>
      </c>
      <c r="Q27" s="59">
        <v>0</v>
      </c>
      <c r="R27" s="123">
        <f t="shared" si="4"/>
        <v>6</v>
      </c>
      <c r="S27" s="59">
        <v>0</v>
      </c>
      <c r="T27" s="59">
        <v>0</v>
      </c>
      <c r="U27" s="60">
        <f t="shared" si="5"/>
        <v>0</v>
      </c>
    </row>
    <row r="28" spans="1:21" s="61" customFormat="1" ht="69" x14ac:dyDescent="0.3">
      <c r="A28" s="55" t="s">
        <v>758</v>
      </c>
      <c r="B28" s="101">
        <v>28.9</v>
      </c>
      <c r="C28" s="110" t="s">
        <v>361</v>
      </c>
      <c r="D28" s="56" t="s">
        <v>628</v>
      </c>
      <c r="E28" s="54" t="s">
        <v>816</v>
      </c>
      <c r="F28" s="56" t="s">
        <v>534</v>
      </c>
      <c r="G28" s="56" t="s">
        <v>468</v>
      </c>
      <c r="H28" s="57">
        <v>45067</v>
      </c>
      <c r="I28" s="57">
        <v>45070</v>
      </c>
      <c r="J28" s="54" t="s">
        <v>406</v>
      </c>
      <c r="K28" s="59">
        <f t="shared" si="0"/>
        <v>0</v>
      </c>
      <c r="L28" s="59">
        <f t="shared" si="1"/>
        <v>5</v>
      </c>
      <c r="M28" s="59">
        <f t="shared" si="2"/>
        <v>0</v>
      </c>
      <c r="N28" s="59">
        <v>0</v>
      </c>
      <c r="O28" s="59">
        <v>0</v>
      </c>
      <c r="P28" s="123">
        <f t="shared" si="3"/>
        <v>3</v>
      </c>
      <c r="Q28" s="59">
        <v>0</v>
      </c>
      <c r="R28" s="123">
        <f t="shared" si="4"/>
        <v>4</v>
      </c>
      <c r="S28" s="59">
        <v>0</v>
      </c>
      <c r="T28" s="59">
        <v>0</v>
      </c>
      <c r="U28" s="60">
        <f t="shared" si="5"/>
        <v>0</v>
      </c>
    </row>
    <row r="29" spans="1:21" s="61" customFormat="1" ht="69" x14ac:dyDescent="0.3">
      <c r="A29" s="55" t="s">
        <v>300</v>
      </c>
      <c r="B29" s="101" t="s">
        <v>141</v>
      </c>
      <c r="C29" s="110" t="s">
        <v>361</v>
      </c>
      <c r="D29" s="56" t="s">
        <v>301</v>
      </c>
      <c r="E29" s="54" t="s">
        <v>692</v>
      </c>
      <c r="F29" s="56" t="s">
        <v>468</v>
      </c>
      <c r="G29" s="56" t="s">
        <v>534</v>
      </c>
      <c r="H29" s="57">
        <v>45069</v>
      </c>
      <c r="I29" s="57">
        <v>45071</v>
      </c>
      <c r="J29" s="54" t="s">
        <v>364</v>
      </c>
      <c r="K29" s="59">
        <f t="shared" si="0"/>
        <v>92.362666666666669</v>
      </c>
      <c r="L29" s="59">
        <f t="shared" si="1"/>
        <v>3</v>
      </c>
      <c r="M29" s="59">
        <f t="shared" si="2"/>
        <v>115</v>
      </c>
      <c r="N29" s="59">
        <v>115</v>
      </c>
      <c r="O29" s="59">
        <v>0</v>
      </c>
      <c r="P29" s="123">
        <f t="shared" si="3"/>
        <v>2</v>
      </c>
      <c r="Q29" s="59">
        <v>62.234000000000002</v>
      </c>
      <c r="R29" s="123">
        <f t="shared" si="4"/>
        <v>3</v>
      </c>
      <c r="S29" s="59">
        <v>99.853999999999999</v>
      </c>
      <c r="T29" s="59">
        <v>0</v>
      </c>
      <c r="U29" s="60">
        <f t="shared" si="5"/>
        <v>277.08800000000002</v>
      </c>
    </row>
    <row r="30" spans="1:21" s="61" customFormat="1" ht="69" x14ac:dyDescent="0.3">
      <c r="A30" s="55" t="s">
        <v>93</v>
      </c>
      <c r="B30" s="101" t="s">
        <v>549</v>
      </c>
      <c r="C30" s="110" t="s">
        <v>361</v>
      </c>
      <c r="D30" s="56" t="s">
        <v>448</v>
      </c>
      <c r="E30" s="54" t="s">
        <v>825</v>
      </c>
      <c r="F30" s="56" t="s">
        <v>468</v>
      </c>
      <c r="G30" s="56" t="s">
        <v>534</v>
      </c>
      <c r="H30" s="57">
        <v>45060</v>
      </c>
      <c r="I30" s="57">
        <v>45065</v>
      </c>
      <c r="J30" s="54" t="s">
        <v>387</v>
      </c>
      <c r="K30" s="59">
        <f t="shared" si="0"/>
        <v>65.352666666666664</v>
      </c>
      <c r="L30" s="59">
        <f t="shared" si="1"/>
        <v>3.4</v>
      </c>
      <c r="M30" s="59">
        <f t="shared" si="2"/>
        <v>289.78199999999998</v>
      </c>
      <c r="N30" s="59">
        <v>289.78199999999998</v>
      </c>
      <c r="O30" s="59">
        <v>0</v>
      </c>
      <c r="P30" s="123">
        <f t="shared" si="3"/>
        <v>5</v>
      </c>
      <c r="Q30" s="59">
        <v>47.121000000000002</v>
      </c>
      <c r="R30" s="123">
        <f t="shared" si="4"/>
        <v>6</v>
      </c>
      <c r="S30" s="59">
        <v>45.213000000000001</v>
      </c>
      <c r="T30" s="59">
        <v>10</v>
      </c>
      <c r="U30" s="60">
        <f t="shared" si="5"/>
        <v>392.11599999999999</v>
      </c>
    </row>
    <row r="31" spans="1:21" s="61" customFormat="1" ht="51.75" x14ac:dyDescent="0.3">
      <c r="A31" s="55" t="s">
        <v>93</v>
      </c>
      <c r="B31" s="101" t="s">
        <v>550</v>
      </c>
      <c r="C31" s="110" t="s">
        <v>361</v>
      </c>
      <c r="D31" s="56" t="s">
        <v>310</v>
      </c>
      <c r="E31" s="54" t="s">
        <v>694</v>
      </c>
      <c r="F31" s="56" t="s">
        <v>468</v>
      </c>
      <c r="G31" s="56" t="s">
        <v>534</v>
      </c>
      <c r="H31" s="57">
        <v>45068</v>
      </c>
      <c r="I31" s="57">
        <v>45072</v>
      </c>
      <c r="J31" s="54" t="s">
        <v>402</v>
      </c>
      <c r="K31" s="59">
        <f t="shared" si="0"/>
        <v>75.834400000000002</v>
      </c>
      <c r="L31" s="59">
        <f t="shared" si="1"/>
        <v>4</v>
      </c>
      <c r="M31" s="59">
        <f t="shared" si="2"/>
        <v>0</v>
      </c>
      <c r="N31" s="59">
        <v>0</v>
      </c>
      <c r="O31" s="59">
        <v>0</v>
      </c>
      <c r="P31" s="123">
        <f t="shared" si="3"/>
        <v>4</v>
      </c>
      <c r="Q31" s="59">
        <v>162.50200000000001</v>
      </c>
      <c r="R31" s="123">
        <f t="shared" si="4"/>
        <v>5</v>
      </c>
      <c r="S31" s="59">
        <v>216.67</v>
      </c>
      <c r="T31" s="59">
        <v>0</v>
      </c>
      <c r="U31" s="60">
        <f t="shared" si="5"/>
        <v>379.17200000000003</v>
      </c>
    </row>
    <row r="32" spans="1:21" s="61" customFormat="1" ht="86.25" x14ac:dyDescent="0.3">
      <c r="A32" s="55" t="s">
        <v>93</v>
      </c>
      <c r="B32" s="101" t="s">
        <v>551</v>
      </c>
      <c r="C32" s="110" t="s">
        <v>361</v>
      </c>
      <c r="D32" s="56" t="s">
        <v>311</v>
      </c>
      <c r="E32" s="54" t="s">
        <v>830</v>
      </c>
      <c r="F32" s="56" t="s">
        <v>468</v>
      </c>
      <c r="G32" s="56" t="s">
        <v>534</v>
      </c>
      <c r="H32" s="57">
        <v>45075</v>
      </c>
      <c r="I32" s="57">
        <v>45077</v>
      </c>
      <c r="J32" s="54" t="s">
        <v>376</v>
      </c>
      <c r="K32" s="59">
        <f t="shared" si="0"/>
        <v>180.65466666666666</v>
      </c>
      <c r="L32" s="59">
        <f t="shared" si="1"/>
        <v>3</v>
      </c>
      <c r="M32" s="59">
        <f t="shared" si="2"/>
        <v>258.44799999999998</v>
      </c>
      <c r="N32" s="59">
        <v>258.44799999999998</v>
      </c>
      <c r="O32" s="59">
        <v>0</v>
      </c>
      <c r="P32" s="123">
        <f t="shared" si="3"/>
        <v>2</v>
      </c>
      <c r="Q32" s="59">
        <v>92.57</v>
      </c>
      <c r="R32" s="123">
        <f t="shared" si="4"/>
        <v>3</v>
      </c>
      <c r="S32" s="59">
        <v>177.08500000000001</v>
      </c>
      <c r="T32" s="59">
        <v>13.861000000000001</v>
      </c>
      <c r="U32" s="60">
        <f t="shared" si="5"/>
        <v>541.96399999999994</v>
      </c>
    </row>
    <row r="33" spans="1:21" s="103" customFormat="1" ht="69" x14ac:dyDescent="0.3">
      <c r="A33" s="55" t="s">
        <v>93</v>
      </c>
      <c r="B33" s="101" t="s">
        <v>552</v>
      </c>
      <c r="C33" s="110" t="s">
        <v>361</v>
      </c>
      <c r="D33" s="56" t="s">
        <v>312</v>
      </c>
      <c r="E33" s="54" t="s">
        <v>826</v>
      </c>
      <c r="F33" s="56" t="s">
        <v>468</v>
      </c>
      <c r="G33" s="56" t="s">
        <v>534</v>
      </c>
      <c r="H33" s="57">
        <v>45069</v>
      </c>
      <c r="I33" s="57">
        <v>45071</v>
      </c>
      <c r="J33" s="54" t="s">
        <v>364</v>
      </c>
      <c r="K33" s="59">
        <f t="shared" si="0"/>
        <v>108.05933333333333</v>
      </c>
      <c r="L33" s="59">
        <f t="shared" si="1"/>
        <v>3</v>
      </c>
      <c r="M33" s="59">
        <f t="shared" si="2"/>
        <v>152.13999999999999</v>
      </c>
      <c r="N33" s="59">
        <v>152.13999999999999</v>
      </c>
      <c r="O33" s="59">
        <v>0</v>
      </c>
      <c r="P33" s="123">
        <f t="shared" si="3"/>
        <v>2</v>
      </c>
      <c r="Q33" s="59">
        <v>62.215000000000003</v>
      </c>
      <c r="R33" s="123">
        <f t="shared" si="4"/>
        <v>3</v>
      </c>
      <c r="S33" s="59">
        <v>99.822999999999993</v>
      </c>
      <c r="T33" s="59">
        <v>10</v>
      </c>
      <c r="U33" s="60">
        <f t="shared" si="5"/>
        <v>324.178</v>
      </c>
    </row>
    <row r="34" spans="1:21" s="61" customFormat="1" ht="69" x14ac:dyDescent="0.3">
      <c r="A34" s="55" t="s">
        <v>93</v>
      </c>
      <c r="B34" s="101" t="s">
        <v>553</v>
      </c>
      <c r="C34" s="110" t="s">
        <v>361</v>
      </c>
      <c r="D34" s="56" t="s">
        <v>313</v>
      </c>
      <c r="E34" s="54" t="s">
        <v>825</v>
      </c>
      <c r="F34" s="56" t="s">
        <v>468</v>
      </c>
      <c r="G34" s="56" t="s">
        <v>534</v>
      </c>
      <c r="H34" s="57">
        <v>45075</v>
      </c>
      <c r="I34" s="57">
        <v>45077</v>
      </c>
      <c r="J34" s="54" t="s">
        <v>403</v>
      </c>
      <c r="K34" s="59">
        <f t="shared" si="0"/>
        <v>111.00933333333332</v>
      </c>
      <c r="L34" s="59">
        <f t="shared" si="1"/>
        <v>3.4</v>
      </c>
      <c r="M34" s="59">
        <f t="shared" si="2"/>
        <v>119.65900000000001</v>
      </c>
      <c r="N34" s="59">
        <v>119.65900000000001</v>
      </c>
      <c r="O34" s="59">
        <v>0</v>
      </c>
      <c r="P34" s="123">
        <f t="shared" si="3"/>
        <v>2</v>
      </c>
      <c r="Q34" s="59">
        <v>168.12299999999999</v>
      </c>
      <c r="R34" s="123">
        <f t="shared" ref="R34:R65" si="6">I34-H34+1</f>
        <v>3</v>
      </c>
      <c r="S34" s="59">
        <v>45.246000000000002</v>
      </c>
      <c r="T34" s="59">
        <v>0</v>
      </c>
      <c r="U34" s="60">
        <f t="shared" si="5"/>
        <v>333.02799999999996</v>
      </c>
    </row>
    <row r="35" spans="1:21" s="61" customFormat="1" ht="103.5" x14ac:dyDescent="0.3">
      <c r="A35" s="55" t="s">
        <v>93</v>
      </c>
      <c r="B35" s="101" t="s">
        <v>554</v>
      </c>
      <c r="C35" s="110" t="s">
        <v>361</v>
      </c>
      <c r="D35" s="56" t="s">
        <v>432</v>
      </c>
      <c r="E35" s="54" t="s">
        <v>831</v>
      </c>
      <c r="F35" s="56" t="s">
        <v>468</v>
      </c>
      <c r="G35" s="56" t="s">
        <v>534</v>
      </c>
      <c r="H35" s="57">
        <v>45051</v>
      </c>
      <c r="I35" s="57">
        <v>45055</v>
      </c>
      <c r="J35" s="54" t="s">
        <v>452</v>
      </c>
      <c r="K35" s="59">
        <f t="shared" si="0"/>
        <v>53.369000000000007</v>
      </c>
      <c r="L35" s="59">
        <f t="shared" si="1"/>
        <v>5</v>
      </c>
      <c r="M35" s="59">
        <f t="shared" si="2"/>
        <v>0</v>
      </c>
      <c r="N35" s="59">
        <v>0</v>
      </c>
      <c r="O35" s="59">
        <v>0</v>
      </c>
      <c r="P35" s="123">
        <f t="shared" si="3"/>
        <v>4</v>
      </c>
      <c r="Q35" s="59">
        <v>114.13</v>
      </c>
      <c r="R35" s="123">
        <f t="shared" si="6"/>
        <v>5</v>
      </c>
      <c r="S35" s="59">
        <v>152.715</v>
      </c>
      <c r="T35" s="59">
        <v>0</v>
      </c>
      <c r="U35" s="60">
        <f t="shared" si="5"/>
        <v>266.84500000000003</v>
      </c>
    </row>
    <row r="36" spans="1:21" s="61" customFormat="1" ht="86.25" x14ac:dyDescent="0.3">
      <c r="A36" s="55" t="s">
        <v>94</v>
      </c>
      <c r="B36" s="101" t="s">
        <v>554</v>
      </c>
      <c r="C36" s="110" t="s">
        <v>361</v>
      </c>
      <c r="D36" s="56" t="s">
        <v>314</v>
      </c>
      <c r="E36" s="54" t="s">
        <v>832</v>
      </c>
      <c r="F36" s="56" t="s">
        <v>468</v>
      </c>
      <c r="G36" s="56" t="s">
        <v>534</v>
      </c>
      <c r="H36" s="57">
        <v>45040</v>
      </c>
      <c r="I36" s="57">
        <v>45044</v>
      </c>
      <c r="J36" s="54" t="s">
        <v>540</v>
      </c>
      <c r="K36" s="59">
        <f t="shared" si="0"/>
        <v>138.57759999999999</v>
      </c>
      <c r="L36" s="59">
        <f t="shared" si="1"/>
        <v>5</v>
      </c>
      <c r="M36" s="59">
        <f t="shared" si="2"/>
        <v>453</v>
      </c>
      <c r="N36" s="59">
        <v>453</v>
      </c>
      <c r="O36" s="59">
        <v>0</v>
      </c>
      <c r="P36" s="123">
        <f t="shared" si="3"/>
        <v>4</v>
      </c>
      <c r="Q36" s="59">
        <v>125.49299999999999</v>
      </c>
      <c r="R36" s="123">
        <f t="shared" si="6"/>
        <v>5</v>
      </c>
      <c r="S36" s="59">
        <v>114.395</v>
      </c>
      <c r="T36" s="59">
        <v>0</v>
      </c>
      <c r="U36" s="60">
        <f t="shared" si="5"/>
        <v>692.88799999999992</v>
      </c>
    </row>
    <row r="37" spans="1:21" s="61" customFormat="1" ht="69" x14ac:dyDescent="0.3">
      <c r="A37" s="55" t="s">
        <v>94</v>
      </c>
      <c r="B37" s="101" t="s">
        <v>554</v>
      </c>
      <c r="C37" s="110" t="s">
        <v>361</v>
      </c>
      <c r="D37" s="56" t="s">
        <v>314</v>
      </c>
      <c r="E37" s="54" t="s">
        <v>833</v>
      </c>
      <c r="F37" s="56" t="s">
        <v>468</v>
      </c>
      <c r="G37" s="56" t="s">
        <v>534</v>
      </c>
      <c r="H37" s="57">
        <v>45040</v>
      </c>
      <c r="I37" s="57">
        <v>45044</v>
      </c>
      <c r="J37" s="54" t="s">
        <v>540</v>
      </c>
      <c r="K37" s="59">
        <f t="shared" si="0"/>
        <v>138.57759999999999</v>
      </c>
      <c r="L37" s="59">
        <f t="shared" si="1"/>
        <v>4.5</v>
      </c>
      <c r="M37" s="59">
        <f t="shared" si="2"/>
        <v>453</v>
      </c>
      <c r="N37" s="59">
        <v>453</v>
      </c>
      <c r="O37" s="59">
        <v>0</v>
      </c>
      <c r="P37" s="123">
        <f t="shared" si="3"/>
        <v>4</v>
      </c>
      <c r="Q37" s="59">
        <v>125.49299999999999</v>
      </c>
      <c r="R37" s="123">
        <f t="shared" si="6"/>
        <v>5</v>
      </c>
      <c r="S37" s="59">
        <v>114.395</v>
      </c>
      <c r="T37" s="59">
        <v>0</v>
      </c>
      <c r="U37" s="60">
        <f t="shared" si="5"/>
        <v>692.88799999999992</v>
      </c>
    </row>
    <row r="38" spans="1:21" s="61" customFormat="1" ht="86.25" x14ac:dyDescent="0.3">
      <c r="A38" s="55" t="s">
        <v>94</v>
      </c>
      <c r="B38" s="101" t="s">
        <v>555</v>
      </c>
      <c r="C38" s="110" t="s">
        <v>361</v>
      </c>
      <c r="D38" s="56" t="s">
        <v>315</v>
      </c>
      <c r="E38" s="54" t="s">
        <v>835</v>
      </c>
      <c r="F38" s="56" t="s">
        <v>468</v>
      </c>
      <c r="G38" s="56" t="s">
        <v>534</v>
      </c>
      <c r="H38" s="57">
        <v>45054</v>
      </c>
      <c r="I38" s="57">
        <v>45058</v>
      </c>
      <c r="J38" s="54" t="s">
        <v>404</v>
      </c>
      <c r="K38" s="59">
        <f t="shared" si="0"/>
        <v>98.425600000000003</v>
      </c>
      <c r="L38" s="59">
        <f t="shared" si="1"/>
        <v>5</v>
      </c>
      <c r="M38" s="59">
        <f t="shared" si="2"/>
        <v>191.65700000000001</v>
      </c>
      <c r="N38" s="59">
        <v>191.65700000000001</v>
      </c>
      <c r="O38" s="59">
        <v>0</v>
      </c>
      <c r="P38" s="123">
        <f t="shared" si="3"/>
        <v>4</v>
      </c>
      <c r="Q38" s="59">
        <v>101.246</v>
      </c>
      <c r="R38" s="123">
        <f t="shared" si="6"/>
        <v>5</v>
      </c>
      <c r="S38" s="59">
        <v>199.22499999999999</v>
      </c>
      <c r="T38" s="59">
        <v>0</v>
      </c>
      <c r="U38" s="60">
        <f t="shared" si="5"/>
        <v>492.12800000000004</v>
      </c>
    </row>
    <row r="39" spans="1:21" s="103" customFormat="1" ht="69" x14ac:dyDescent="0.3">
      <c r="A39" s="55" t="s">
        <v>94</v>
      </c>
      <c r="B39" s="101" t="s">
        <v>555</v>
      </c>
      <c r="C39" s="110" t="s">
        <v>361</v>
      </c>
      <c r="D39" s="56" t="s">
        <v>315</v>
      </c>
      <c r="E39" s="54" t="s">
        <v>834</v>
      </c>
      <c r="F39" s="56" t="s">
        <v>468</v>
      </c>
      <c r="G39" s="56" t="s">
        <v>534</v>
      </c>
      <c r="H39" s="57">
        <v>45054</v>
      </c>
      <c r="I39" s="57">
        <v>45058</v>
      </c>
      <c r="J39" s="54" t="s">
        <v>404</v>
      </c>
      <c r="K39" s="59">
        <f t="shared" si="0"/>
        <v>98.425600000000003</v>
      </c>
      <c r="L39" s="59">
        <f t="shared" si="1"/>
        <v>5</v>
      </c>
      <c r="M39" s="59">
        <f t="shared" si="2"/>
        <v>191.65700000000001</v>
      </c>
      <c r="N39" s="59">
        <v>191.65700000000001</v>
      </c>
      <c r="O39" s="59">
        <v>0</v>
      </c>
      <c r="P39" s="123">
        <f t="shared" si="3"/>
        <v>4</v>
      </c>
      <c r="Q39" s="59">
        <v>101.246</v>
      </c>
      <c r="R39" s="123">
        <f t="shared" si="6"/>
        <v>5</v>
      </c>
      <c r="S39" s="59">
        <v>199.22499999999999</v>
      </c>
      <c r="T39" s="59">
        <v>0</v>
      </c>
      <c r="U39" s="60">
        <f t="shared" si="5"/>
        <v>492.12800000000004</v>
      </c>
    </row>
    <row r="40" spans="1:21" s="61" customFormat="1" ht="103.5" x14ac:dyDescent="0.3">
      <c r="A40" s="55" t="s">
        <v>94</v>
      </c>
      <c r="B40" s="101" t="s">
        <v>556</v>
      </c>
      <c r="C40" s="110" t="s">
        <v>361</v>
      </c>
      <c r="D40" s="56" t="s">
        <v>316</v>
      </c>
      <c r="E40" s="54" t="s">
        <v>836</v>
      </c>
      <c r="F40" s="56" t="s">
        <v>468</v>
      </c>
      <c r="G40" s="56" t="s">
        <v>534</v>
      </c>
      <c r="H40" s="57">
        <v>45063</v>
      </c>
      <c r="I40" s="57">
        <v>45066</v>
      </c>
      <c r="J40" s="54" t="s">
        <v>384</v>
      </c>
      <c r="K40" s="59">
        <f t="shared" si="0"/>
        <v>117.79349999999999</v>
      </c>
      <c r="L40" s="59">
        <f t="shared" si="1"/>
        <v>4</v>
      </c>
      <c r="M40" s="59">
        <f t="shared" si="2"/>
        <v>241.86</v>
      </c>
      <c r="N40" s="59">
        <v>241.86</v>
      </c>
      <c r="O40" s="59">
        <v>0</v>
      </c>
      <c r="P40" s="123">
        <f t="shared" si="3"/>
        <v>3</v>
      </c>
      <c r="Q40" s="59">
        <v>85.558000000000007</v>
      </c>
      <c r="R40" s="123">
        <f t="shared" si="6"/>
        <v>4</v>
      </c>
      <c r="S40" s="59">
        <v>143.756</v>
      </c>
      <c r="T40" s="59">
        <v>0</v>
      </c>
      <c r="U40" s="60">
        <f t="shared" si="5"/>
        <v>471.17399999999998</v>
      </c>
    </row>
    <row r="41" spans="1:21" s="61" customFormat="1" ht="69" x14ac:dyDescent="0.3">
      <c r="A41" s="55" t="s">
        <v>94</v>
      </c>
      <c r="B41" s="101" t="s">
        <v>556</v>
      </c>
      <c r="C41" s="110" t="s">
        <v>361</v>
      </c>
      <c r="D41" s="56" t="s">
        <v>316</v>
      </c>
      <c r="E41" s="54" t="s">
        <v>833</v>
      </c>
      <c r="F41" s="56" t="s">
        <v>468</v>
      </c>
      <c r="G41" s="56" t="s">
        <v>534</v>
      </c>
      <c r="H41" s="57">
        <v>45063</v>
      </c>
      <c r="I41" s="57">
        <v>45066</v>
      </c>
      <c r="J41" s="54" t="s">
        <v>384</v>
      </c>
      <c r="K41" s="59">
        <f t="shared" si="0"/>
        <v>132.0515</v>
      </c>
      <c r="L41" s="59">
        <f t="shared" si="1"/>
        <v>4.5</v>
      </c>
      <c r="M41" s="59">
        <f t="shared" si="2"/>
        <v>241.86</v>
      </c>
      <c r="N41" s="59">
        <v>241.86</v>
      </c>
      <c r="O41" s="59">
        <v>0</v>
      </c>
      <c r="P41" s="123">
        <f t="shared" si="3"/>
        <v>3</v>
      </c>
      <c r="Q41" s="59">
        <v>142.59</v>
      </c>
      <c r="R41" s="123">
        <f t="shared" si="6"/>
        <v>4</v>
      </c>
      <c r="S41" s="59">
        <v>143.756</v>
      </c>
      <c r="T41" s="59">
        <v>0</v>
      </c>
      <c r="U41" s="60">
        <f t="shared" si="5"/>
        <v>528.20600000000002</v>
      </c>
    </row>
    <row r="42" spans="1:21" s="61" customFormat="1" ht="51.75" x14ac:dyDescent="0.3">
      <c r="A42" s="55" t="s">
        <v>94</v>
      </c>
      <c r="B42" s="101" t="s">
        <v>557</v>
      </c>
      <c r="C42" s="110" t="s">
        <v>361</v>
      </c>
      <c r="D42" s="56" t="s">
        <v>317</v>
      </c>
      <c r="E42" s="54" t="s">
        <v>837</v>
      </c>
      <c r="F42" s="56" t="s">
        <v>468</v>
      </c>
      <c r="G42" s="56" t="s">
        <v>534</v>
      </c>
      <c r="H42" s="57">
        <v>45062</v>
      </c>
      <c r="I42" s="57">
        <v>45067</v>
      </c>
      <c r="J42" s="54" t="s">
        <v>384</v>
      </c>
      <c r="K42" s="59">
        <f t="shared" si="0"/>
        <v>40.466666666666669</v>
      </c>
      <c r="L42" s="59">
        <f t="shared" si="1"/>
        <v>4.25</v>
      </c>
      <c r="M42" s="59">
        <f t="shared" si="2"/>
        <v>242.8</v>
      </c>
      <c r="N42" s="59">
        <v>242.8</v>
      </c>
      <c r="O42" s="59">
        <v>0</v>
      </c>
      <c r="P42" s="123">
        <f t="shared" si="3"/>
        <v>5</v>
      </c>
      <c r="Q42" s="59">
        <v>0</v>
      </c>
      <c r="R42" s="123">
        <f t="shared" si="6"/>
        <v>6</v>
      </c>
      <c r="S42" s="59">
        <v>0</v>
      </c>
      <c r="T42" s="59">
        <v>0</v>
      </c>
      <c r="U42" s="60">
        <f t="shared" si="5"/>
        <v>242.8</v>
      </c>
    </row>
    <row r="43" spans="1:21" s="61" customFormat="1" ht="51.75" x14ac:dyDescent="0.3">
      <c r="A43" s="55" t="s">
        <v>94</v>
      </c>
      <c r="B43" s="101" t="s">
        <v>558</v>
      </c>
      <c r="C43" s="110" t="s">
        <v>361</v>
      </c>
      <c r="D43" s="56" t="s">
        <v>318</v>
      </c>
      <c r="E43" s="54" t="s">
        <v>838</v>
      </c>
      <c r="F43" s="56" t="s">
        <v>468</v>
      </c>
      <c r="G43" s="56" t="s">
        <v>534</v>
      </c>
      <c r="H43" s="57">
        <v>45062</v>
      </c>
      <c r="I43" s="57">
        <v>45066</v>
      </c>
      <c r="J43" s="54" t="s">
        <v>384</v>
      </c>
      <c r="K43" s="59">
        <f t="shared" si="0"/>
        <v>104.9</v>
      </c>
      <c r="L43" s="59">
        <f t="shared" si="1"/>
        <v>5</v>
      </c>
      <c r="M43" s="59">
        <f t="shared" si="2"/>
        <v>230.7</v>
      </c>
      <c r="N43" s="59">
        <v>230.7</v>
      </c>
      <c r="O43" s="59">
        <v>0</v>
      </c>
      <c r="P43" s="123">
        <f t="shared" si="3"/>
        <v>4</v>
      </c>
      <c r="Q43" s="59">
        <v>114.1</v>
      </c>
      <c r="R43" s="123">
        <f t="shared" si="6"/>
        <v>5</v>
      </c>
      <c r="S43" s="59">
        <v>179.7</v>
      </c>
      <c r="T43" s="59">
        <v>0</v>
      </c>
      <c r="U43" s="60">
        <f t="shared" si="5"/>
        <v>524.5</v>
      </c>
    </row>
    <row r="44" spans="1:21" s="61" customFormat="1" ht="51.75" x14ac:dyDescent="0.3">
      <c r="A44" s="55" t="s">
        <v>94</v>
      </c>
      <c r="B44" s="101" t="s">
        <v>559</v>
      </c>
      <c r="C44" s="110" t="s">
        <v>361</v>
      </c>
      <c r="D44" s="56" t="s">
        <v>319</v>
      </c>
      <c r="E44" s="54" t="s">
        <v>837</v>
      </c>
      <c r="F44" s="56" t="s">
        <v>468</v>
      </c>
      <c r="G44" s="56" t="s">
        <v>534</v>
      </c>
      <c r="H44" s="57">
        <v>45040</v>
      </c>
      <c r="I44" s="57">
        <v>45044</v>
      </c>
      <c r="J44" s="54" t="s">
        <v>540</v>
      </c>
      <c r="K44" s="59">
        <f t="shared" si="0"/>
        <v>138.5642</v>
      </c>
      <c r="L44" s="59">
        <f t="shared" si="1"/>
        <v>4.25</v>
      </c>
      <c r="M44" s="59">
        <f t="shared" si="2"/>
        <v>453</v>
      </c>
      <c r="N44" s="59">
        <v>453</v>
      </c>
      <c r="O44" s="59">
        <v>0</v>
      </c>
      <c r="P44" s="123">
        <f t="shared" si="3"/>
        <v>4</v>
      </c>
      <c r="Q44" s="59">
        <v>125.46100000000001</v>
      </c>
      <c r="R44" s="123">
        <f t="shared" si="6"/>
        <v>5</v>
      </c>
      <c r="S44" s="59">
        <v>114.36</v>
      </c>
      <c r="T44" s="59">
        <v>0</v>
      </c>
      <c r="U44" s="60">
        <f t="shared" si="5"/>
        <v>692.82100000000003</v>
      </c>
    </row>
    <row r="45" spans="1:21" s="61" customFormat="1" ht="51.75" x14ac:dyDescent="0.3">
      <c r="A45" s="55" t="s">
        <v>94</v>
      </c>
      <c r="B45" s="101" t="s">
        <v>560</v>
      </c>
      <c r="C45" s="110" t="s">
        <v>361</v>
      </c>
      <c r="D45" s="56" t="s">
        <v>320</v>
      </c>
      <c r="E45" s="54" t="s">
        <v>837</v>
      </c>
      <c r="F45" s="56" t="s">
        <v>468</v>
      </c>
      <c r="G45" s="56" t="s">
        <v>534</v>
      </c>
      <c r="H45" s="57">
        <v>45055</v>
      </c>
      <c r="I45" s="57">
        <v>45057</v>
      </c>
      <c r="J45" s="54" t="s">
        <v>404</v>
      </c>
      <c r="K45" s="59">
        <f t="shared" si="0"/>
        <v>167.374</v>
      </c>
      <c r="L45" s="59">
        <f t="shared" si="1"/>
        <v>4.25</v>
      </c>
      <c r="M45" s="59">
        <f t="shared" si="2"/>
        <v>191.65700000000001</v>
      </c>
      <c r="N45" s="59">
        <v>191.65700000000001</v>
      </c>
      <c r="O45" s="59">
        <v>0</v>
      </c>
      <c r="P45" s="123">
        <f t="shared" si="3"/>
        <v>2</v>
      </c>
      <c r="Q45" s="59">
        <v>101.265</v>
      </c>
      <c r="R45" s="123">
        <f t="shared" si="6"/>
        <v>3</v>
      </c>
      <c r="S45" s="59">
        <v>199.2</v>
      </c>
      <c r="T45" s="59">
        <v>10</v>
      </c>
      <c r="U45" s="60">
        <f t="shared" si="5"/>
        <v>502.12200000000001</v>
      </c>
    </row>
    <row r="46" spans="1:21" s="61" customFormat="1" ht="51.75" x14ac:dyDescent="0.3">
      <c r="A46" s="55" t="s">
        <v>94</v>
      </c>
      <c r="B46" s="101" t="s">
        <v>561</v>
      </c>
      <c r="C46" s="110" t="s">
        <v>361</v>
      </c>
      <c r="D46" s="56" t="s">
        <v>321</v>
      </c>
      <c r="E46" s="54" t="s">
        <v>837</v>
      </c>
      <c r="F46" s="56" t="s">
        <v>468</v>
      </c>
      <c r="G46" s="56" t="s">
        <v>534</v>
      </c>
      <c r="H46" s="57">
        <v>45066</v>
      </c>
      <c r="I46" s="57">
        <v>45068</v>
      </c>
      <c r="J46" s="54" t="s">
        <v>364</v>
      </c>
      <c r="K46" s="59">
        <f t="shared" si="0"/>
        <v>56.248666666666658</v>
      </c>
      <c r="L46" s="59">
        <f t="shared" si="1"/>
        <v>4.25</v>
      </c>
      <c r="M46" s="59">
        <f t="shared" si="2"/>
        <v>0</v>
      </c>
      <c r="N46" s="59">
        <v>0</v>
      </c>
      <c r="O46" s="59">
        <v>0</v>
      </c>
      <c r="P46" s="123">
        <f t="shared" si="3"/>
        <v>2</v>
      </c>
      <c r="Q46" s="59">
        <v>68.891999999999996</v>
      </c>
      <c r="R46" s="123">
        <f t="shared" si="6"/>
        <v>3</v>
      </c>
      <c r="S46" s="59">
        <v>99.853999999999999</v>
      </c>
      <c r="T46" s="59">
        <v>0</v>
      </c>
      <c r="U46" s="60">
        <f t="shared" si="5"/>
        <v>168.74599999999998</v>
      </c>
    </row>
    <row r="47" spans="1:21" s="61" customFormat="1" ht="51.75" x14ac:dyDescent="0.3">
      <c r="A47" s="55" t="s">
        <v>322</v>
      </c>
      <c r="B47" s="101" t="s">
        <v>142</v>
      </c>
      <c r="C47" s="110" t="s">
        <v>361</v>
      </c>
      <c r="D47" s="56" t="s">
        <v>323</v>
      </c>
      <c r="E47" s="54" t="s">
        <v>695</v>
      </c>
      <c r="F47" s="56" t="s">
        <v>468</v>
      </c>
      <c r="G47" s="56" t="s">
        <v>534</v>
      </c>
      <c r="H47" s="57">
        <v>45033</v>
      </c>
      <c r="I47" s="57">
        <v>45035</v>
      </c>
      <c r="J47" s="54" t="s">
        <v>364</v>
      </c>
      <c r="K47" s="59">
        <f t="shared" si="0"/>
        <v>115.51666666666667</v>
      </c>
      <c r="L47" s="59">
        <f t="shared" si="1"/>
        <v>3</v>
      </c>
      <c r="M47" s="59">
        <f t="shared" si="2"/>
        <v>184.08</v>
      </c>
      <c r="N47" s="59">
        <v>184.08</v>
      </c>
      <c r="O47" s="59">
        <v>0</v>
      </c>
      <c r="P47" s="123">
        <f t="shared" si="3"/>
        <v>2</v>
      </c>
      <c r="Q47" s="59">
        <v>62.381</v>
      </c>
      <c r="R47" s="123">
        <f t="shared" si="6"/>
        <v>3</v>
      </c>
      <c r="S47" s="59">
        <v>100.089</v>
      </c>
      <c r="T47" s="59">
        <v>0</v>
      </c>
      <c r="U47" s="60">
        <f t="shared" si="5"/>
        <v>346.55</v>
      </c>
    </row>
    <row r="48" spans="1:21" s="61" customFormat="1" ht="103.5" x14ac:dyDescent="0.3">
      <c r="A48" s="55" t="s">
        <v>322</v>
      </c>
      <c r="B48" s="101" t="s">
        <v>150</v>
      </c>
      <c r="C48" s="110" t="s">
        <v>361</v>
      </c>
      <c r="D48" s="56" t="s">
        <v>331</v>
      </c>
      <c r="E48" s="54" t="s">
        <v>713</v>
      </c>
      <c r="F48" s="56" t="s">
        <v>468</v>
      </c>
      <c r="G48" s="56" t="s">
        <v>534</v>
      </c>
      <c r="H48" s="57">
        <v>45076</v>
      </c>
      <c r="I48" s="57">
        <v>45079</v>
      </c>
      <c r="J48" s="54" t="s">
        <v>364</v>
      </c>
      <c r="K48" s="59">
        <f t="shared" si="0"/>
        <v>101.62224999999999</v>
      </c>
      <c r="L48" s="59">
        <f t="shared" si="1"/>
        <v>4</v>
      </c>
      <c r="M48" s="59">
        <f t="shared" si="2"/>
        <v>173.04</v>
      </c>
      <c r="N48" s="59">
        <v>173.04</v>
      </c>
      <c r="O48" s="59">
        <v>0</v>
      </c>
      <c r="P48" s="123">
        <f t="shared" si="3"/>
        <v>3</v>
      </c>
      <c r="Q48" s="59">
        <v>100.242</v>
      </c>
      <c r="R48" s="123">
        <f t="shared" si="6"/>
        <v>4</v>
      </c>
      <c r="S48" s="59">
        <v>133.20699999999999</v>
      </c>
      <c r="T48" s="59">
        <v>0</v>
      </c>
      <c r="U48" s="60">
        <f t="shared" si="5"/>
        <v>406.48899999999998</v>
      </c>
    </row>
    <row r="49" spans="1:21" s="103" customFormat="1" ht="138" x14ac:dyDescent="0.3">
      <c r="A49" s="55" t="s">
        <v>322</v>
      </c>
      <c r="B49" s="101" t="s">
        <v>151</v>
      </c>
      <c r="C49" s="110" t="s">
        <v>361</v>
      </c>
      <c r="D49" s="56" t="s">
        <v>332</v>
      </c>
      <c r="E49" s="54" t="s">
        <v>714</v>
      </c>
      <c r="F49" s="56" t="s">
        <v>468</v>
      </c>
      <c r="G49" s="56" t="s">
        <v>534</v>
      </c>
      <c r="H49" s="57">
        <v>45076</v>
      </c>
      <c r="I49" s="57">
        <v>45087</v>
      </c>
      <c r="J49" s="54" t="s">
        <v>364</v>
      </c>
      <c r="K49" s="59">
        <f t="shared" si="0"/>
        <v>92.512999999999991</v>
      </c>
      <c r="L49" s="59">
        <f t="shared" si="1"/>
        <v>12</v>
      </c>
      <c r="M49" s="59">
        <f t="shared" si="2"/>
        <v>187.28299999999999</v>
      </c>
      <c r="N49" s="59">
        <v>187.28299999999999</v>
      </c>
      <c r="O49" s="59">
        <v>0</v>
      </c>
      <c r="P49" s="123">
        <f t="shared" si="3"/>
        <v>11</v>
      </c>
      <c r="Q49" s="59">
        <v>524.16</v>
      </c>
      <c r="R49" s="123">
        <f t="shared" si="6"/>
        <v>12</v>
      </c>
      <c r="S49" s="59">
        <v>398.71300000000002</v>
      </c>
      <c r="T49" s="59">
        <v>0</v>
      </c>
      <c r="U49" s="60">
        <f t="shared" si="5"/>
        <v>1110.1559999999999</v>
      </c>
    </row>
    <row r="50" spans="1:21" s="61" customFormat="1" ht="51.75" x14ac:dyDescent="0.3">
      <c r="A50" s="55" t="s">
        <v>322</v>
      </c>
      <c r="B50" s="101" t="s">
        <v>152</v>
      </c>
      <c r="C50" s="110" t="s">
        <v>361</v>
      </c>
      <c r="D50" s="56" t="s">
        <v>333</v>
      </c>
      <c r="E50" s="54" t="s">
        <v>698</v>
      </c>
      <c r="F50" s="56" t="s">
        <v>468</v>
      </c>
      <c r="G50" s="56" t="s">
        <v>534</v>
      </c>
      <c r="H50" s="57">
        <v>45085</v>
      </c>
      <c r="I50" s="57">
        <v>45087</v>
      </c>
      <c r="J50" s="54" t="s">
        <v>406</v>
      </c>
      <c r="K50" s="59">
        <f t="shared" si="0"/>
        <v>163.95033333333333</v>
      </c>
      <c r="L50" s="59">
        <f t="shared" si="1"/>
        <v>4.5</v>
      </c>
      <c r="M50" s="59">
        <f t="shared" si="2"/>
        <v>292.96100000000001</v>
      </c>
      <c r="N50" s="59">
        <v>292.96100000000001</v>
      </c>
      <c r="O50" s="59">
        <v>0</v>
      </c>
      <c r="P50" s="123">
        <f t="shared" si="3"/>
        <v>2</v>
      </c>
      <c r="Q50" s="59">
        <v>103.08</v>
      </c>
      <c r="R50" s="123">
        <f t="shared" si="6"/>
        <v>3</v>
      </c>
      <c r="S50" s="59">
        <v>86.94</v>
      </c>
      <c r="T50" s="59">
        <v>8.8699999999999992</v>
      </c>
      <c r="U50" s="60">
        <f t="shared" si="5"/>
        <v>491.851</v>
      </c>
    </row>
    <row r="51" spans="1:21" s="61" customFormat="1" ht="69" x14ac:dyDescent="0.3">
      <c r="A51" s="55" t="s">
        <v>322</v>
      </c>
      <c r="B51" s="101" t="s">
        <v>153</v>
      </c>
      <c r="C51" s="110" t="s">
        <v>361</v>
      </c>
      <c r="D51" s="56" t="s">
        <v>334</v>
      </c>
      <c r="E51" s="54" t="s">
        <v>759</v>
      </c>
      <c r="F51" s="56" t="s">
        <v>468</v>
      </c>
      <c r="G51" s="56" t="s">
        <v>534</v>
      </c>
      <c r="H51" s="57">
        <v>45085</v>
      </c>
      <c r="I51" s="57">
        <v>45087</v>
      </c>
      <c r="J51" s="54" t="s">
        <v>406</v>
      </c>
      <c r="K51" s="59">
        <f t="shared" si="0"/>
        <v>165.86133333333333</v>
      </c>
      <c r="L51" s="59">
        <f t="shared" si="1"/>
        <v>3</v>
      </c>
      <c r="M51" s="59">
        <f t="shared" si="2"/>
        <v>292.96100000000001</v>
      </c>
      <c r="N51" s="59">
        <v>292.96100000000001</v>
      </c>
      <c r="O51" s="59">
        <v>0</v>
      </c>
      <c r="P51" s="123">
        <f t="shared" si="3"/>
        <v>2</v>
      </c>
      <c r="Q51" s="59">
        <v>103.08</v>
      </c>
      <c r="R51" s="123">
        <f t="shared" si="6"/>
        <v>3</v>
      </c>
      <c r="S51" s="59">
        <v>86.94</v>
      </c>
      <c r="T51" s="59">
        <v>14.603</v>
      </c>
      <c r="U51" s="60">
        <f t="shared" si="5"/>
        <v>497.584</v>
      </c>
    </row>
    <row r="52" spans="1:21" s="61" customFormat="1" ht="103.5" x14ac:dyDescent="0.3">
      <c r="A52" s="55" t="s">
        <v>322</v>
      </c>
      <c r="B52" s="101" t="s">
        <v>154</v>
      </c>
      <c r="C52" s="110" t="s">
        <v>361</v>
      </c>
      <c r="D52" s="56" t="s">
        <v>335</v>
      </c>
      <c r="E52" s="54" t="s">
        <v>760</v>
      </c>
      <c r="F52" s="56" t="s">
        <v>468</v>
      </c>
      <c r="G52" s="56" t="s">
        <v>534</v>
      </c>
      <c r="H52" s="57">
        <v>45084</v>
      </c>
      <c r="I52" s="57">
        <v>45086</v>
      </c>
      <c r="J52" s="54" t="s">
        <v>378</v>
      </c>
      <c r="K52" s="59">
        <f t="shared" si="0"/>
        <v>77.844333333333338</v>
      </c>
      <c r="L52" s="59">
        <f t="shared" si="1"/>
        <v>3</v>
      </c>
      <c r="M52" s="59">
        <f t="shared" si="2"/>
        <v>92.65</v>
      </c>
      <c r="N52" s="59">
        <v>92.65</v>
      </c>
      <c r="O52" s="59">
        <v>0</v>
      </c>
      <c r="P52" s="123">
        <f t="shared" si="3"/>
        <v>2</v>
      </c>
      <c r="Q52" s="59">
        <v>87.471000000000004</v>
      </c>
      <c r="R52" s="123">
        <f t="shared" si="6"/>
        <v>3</v>
      </c>
      <c r="S52" s="59">
        <v>53.411999999999999</v>
      </c>
      <c r="T52" s="59">
        <v>0</v>
      </c>
      <c r="U52" s="60">
        <f t="shared" si="5"/>
        <v>233.53300000000002</v>
      </c>
    </row>
    <row r="53" spans="1:21" s="61" customFormat="1" ht="34.5" x14ac:dyDescent="0.3">
      <c r="A53" s="55" t="s">
        <v>322</v>
      </c>
      <c r="B53" s="101" t="s">
        <v>155</v>
      </c>
      <c r="C53" s="110" t="s">
        <v>361</v>
      </c>
      <c r="D53" s="56" t="s">
        <v>336</v>
      </c>
      <c r="E53" s="54" t="s">
        <v>715</v>
      </c>
      <c r="F53" s="56" t="s">
        <v>468</v>
      </c>
      <c r="G53" s="56" t="s">
        <v>534</v>
      </c>
      <c r="H53" s="57">
        <v>45084</v>
      </c>
      <c r="I53" s="57">
        <v>45086</v>
      </c>
      <c r="J53" s="54" t="s">
        <v>378</v>
      </c>
      <c r="K53" s="59">
        <f t="shared" si="0"/>
        <v>86.783666666666662</v>
      </c>
      <c r="L53" s="59">
        <f t="shared" si="1"/>
        <v>3.75</v>
      </c>
      <c r="M53" s="59">
        <f t="shared" si="2"/>
        <v>92.65</v>
      </c>
      <c r="N53" s="59">
        <v>92.65</v>
      </c>
      <c r="O53" s="59">
        <v>0</v>
      </c>
      <c r="P53" s="123">
        <f t="shared" si="3"/>
        <v>2</v>
      </c>
      <c r="Q53" s="59">
        <v>114.289</v>
      </c>
      <c r="R53" s="123">
        <f t="shared" si="6"/>
        <v>3</v>
      </c>
      <c r="S53" s="59">
        <v>53.411999999999999</v>
      </c>
      <c r="T53" s="59">
        <v>0</v>
      </c>
      <c r="U53" s="60">
        <f t="shared" si="5"/>
        <v>260.351</v>
      </c>
    </row>
    <row r="54" spans="1:21" s="61" customFormat="1" ht="51.75" x14ac:dyDescent="0.3">
      <c r="A54" s="55" t="s">
        <v>322</v>
      </c>
      <c r="B54" s="101" t="s">
        <v>156</v>
      </c>
      <c r="C54" s="110" t="s">
        <v>361</v>
      </c>
      <c r="D54" s="56" t="s">
        <v>337</v>
      </c>
      <c r="E54" s="54" t="s">
        <v>696</v>
      </c>
      <c r="F54" s="56" t="s">
        <v>468</v>
      </c>
      <c r="G54" s="56" t="s">
        <v>534</v>
      </c>
      <c r="H54" s="57">
        <v>45098</v>
      </c>
      <c r="I54" s="57">
        <v>45100</v>
      </c>
      <c r="J54" s="54" t="s">
        <v>364</v>
      </c>
      <c r="K54" s="59">
        <f t="shared" si="0"/>
        <v>116.48333333333333</v>
      </c>
      <c r="L54" s="59">
        <f t="shared" si="1"/>
        <v>3</v>
      </c>
      <c r="M54" s="59">
        <f t="shared" si="2"/>
        <v>167.892</v>
      </c>
      <c r="N54" s="59">
        <v>167.892</v>
      </c>
      <c r="O54" s="59">
        <v>0</v>
      </c>
      <c r="P54" s="123">
        <f t="shared" si="3"/>
        <v>2</v>
      </c>
      <c r="Q54" s="59">
        <v>81.900000000000006</v>
      </c>
      <c r="R54" s="123">
        <f t="shared" si="6"/>
        <v>3</v>
      </c>
      <c r="S54" s="59">
        <v>99.658000000000001</v>
      </c>
      <c r="T54" s="59">
        <v>0</v>
      </c>
      <c r="U54" s="60">
        <f t="shared" si="5"/>
        <v>349.45</v>
      </c>
    </row>
    <row r="55" spans="1:21" s="61" customFormat="1" ht="69" x14ac:dyDescent="0.3">
      <c r="A55" s="55" t="s">
        <v>322</v>
      </c>
      <c r="B55" s="101" t="s">
        <v>157</v>
      </c>
      <c r="C55" s="110" t="s">
        <v>361</v>
      </c>
      <c r="D55" s="56" t="s">
        <v>338</v>
      </c>
      <c r="E55" s="54" t="s">
        <v>761</v>
      </c>
      <c r="F55" s="56" t="s">
        <v>468</v>
      </c>
      <c r="G55" s="56" t="s">
        <v>534</v>
      </c>
      <c r="H55" s="57">
        <v>45098</v>
      </c>
      <c r="I55" s="57">
        <v>45100</v>
      </c>
      <c r="J55" s="54" t="s">
        <v>364</v>
      </c>
      <c r="K55" s="59">
        <f t="shared" si="0"/>
        <v>124.505</v>
      </c>
      <c r="L55" s="59">
        <f t="shared" si="1"/>
        <v>3</v>
      </c>
      <c r="M55" s="59">
        <f t="shared" si="2"/>
        <v>191.95699999999999</v>
      </c>
      <c r="N55" s="59">
        <v>191.95699999999999</v>
      </c>
      <c r="O55" s="59">
        <v>0</v>
      </c>
      <c r="P55" s="123">
        <f t="shared" si="3"/>
        <v>2</v>
      </c>
      <c r="Q55" s="59">
        <v>81.900000000000006</v>
      </c>
      <c r="R55" s="123">
        <f t="shared" si="6"/>
        <v>3</v>
      </c>
      <c r="S55" s="59">
        <v>99.658000000000001</v>
      </c>
      <c r="T55" s="59">
        <v>0</v>
      </c>
      <c r="U55" s="60">
        <f t="shared" si="5"/>
        <v>373.51499999999999</v>
      </c>
    </row>
    <row r="56" spans="1:21" s="61" customFormat="1" ht="51.75" x14ac:dyDescent="0.3">
      <c r="A56" s="55" t="s">
        <v>322</v>
      </c>
      <c r="B56" s="101" t="s">
        <v>582</v>
      </c>
      <c r="C56" s="110" t="s">
        <v>361</v>
      </c>
      <c r="D56" s="56" t="s">
        <v>603</v>
      </c>
      <c r="E56" s="54" t="s">
        <v>715</v>
      </c>
      <c r="F56" s="56" t="s">
        <v>534</v>
      </c>
      <c r="G56" s="56" t="s">
        <v>468</v>
      </c>
      <c r="H56" s="57">
        <v>45106</v>
      </c>
      <c r="I56" s="57">
        <v>45108</v>
      </c>
      <c r="J56" s="54" t="s">
        <v>414</v>
      </c>
      <c r="K56" s="59">
        <f t="shared" si="0"/>
        <v>0</v>
      </c>
      <c r="L56" s="59">
        <f t="shared" si="1"/>
        <v>3.75</v>
      </c>
      <c r="M56" s="59">
        <f t="shared" si="2"/>
        <v>0</v>
      </c>
      <c r="N56" s="59">
        <v>0</v>
      </c>
      <c r="O56" s="59">
        <v>0</v>
      </c>
      <c r="P56" s="123">
        <f t="shared" si="3"/>
        <v>2</v>
      </c>
      <c r="Q56" s="59">
        <v>0</v>
      </c>
      <c r="R56" s="123">
        <f t="shared" si="6"/>
        <v>3</v>
      </c>
      <c r="S56" s="59">
        <v>0</v>
      </c>
      <c r="T56" s="59">
        <v>0</v>
      </c>
      <c r="U56" s="60">
        <f t="shared" si="5"/>
        <v>0</v>
      </c>
    </row>
    <row r="57" spans="1:21" s="61" customFormat="1" ht="51.75" x14ac:dyDescent="0.3">
      <c r="A57" s="55" t="s">
        <v>322</v>
      </c>
      <c r="B57" s="101" t="s">
        <v>583</v>
      </c>
      <c r="C57" s="110" t="s">
        <v>361</v>
      </c>
      <c r="D57" s="56" t="s">
        <v>604</v>
      </c>
      <c r="E57" s="54" t="s">
        <v>716</v>
      </c>
      <c r="F57" s="56" t="s">
        <v>534</v>
      </c>
      <c r="G57" s="56" t="s">
        <v>468</v>
      </c>
      <c r="H57" s="57">
        <v>45096</v>
      </c>
      <c r="I57" s="57">
        <v>45100</v>
      </c>
      <c r="J57" s="54" t="s">
        <v>376</v>
      </c>
      <c r="K57" s="59">
        <f t="shared" si="0"/>
        <v>0</v>
      </c>
      <c r="L57" s="59">
        <f t="shared" si="1"/>
        <v>5</v>
      </c>
      <c r="M57" s="59">
        <f t="shared" si="2"/>
        <v>0</v>
      </c>
      <c r="N57" s="59">
        <v>0</v>
      </c>
      <c r="O57" s="59">
        <v>0</v>
      </c>
      <c r="P57" s="123">
        <f t="shared" si="3"/>
        <v>4</v>
      </c>
      <c r="Q57" s="59">
        <v>0</v>
      </c>
      <c r="R57" s="123">
        <f t="shared" si="6"/>
        <v>5</v>
      </c>
      <c r="S57" s="59">
        <v>0</v>
      </c>
      <c r="T57" s="59">
        <v>0</v>
      </c>
      <c r="U57" s="60">
        <f t="shared" si="5"/>
        <v>0</v>
      </c>
    </row>
    <row r="58" spans="1:21" s="61" customFormat="1" ht="51.75" x14ac:dyDescent="0.3">
      <c r="A58" s="55" t="s">
        <v>322</v>
      </c>
      <c r="B58" s="101" t="s">
        <v>143</v>
      </c>
      <c r="C58" s="110" t="s">
        <v>361</v>
      </c>
      <c r="D58" s="56" t="s">
        <v>324</v>
      </c>
      <c r="E58" s="54" t="s">
        <v>696</v>
      </c>
      <c r="F58" s="56" t="s">
        <v>468</v>
      </c>
      <c r="G58" s="56" t="s">
        <v>534</v>
      </c>
      <c r="H58" s="57">
        <v>45061</v>
      </c>
      <c r="I58" s="57">
        <v>45063</v>
      </c>
      <c r="J58" s="54" t="s">
        <v>406</v>
      </c>
      <c r="K58" s="59">
        <f t="shared" si="0"/>
        <v>29.02333333333333</v>
      </c>
      <c r="L58" s="59">
        <f t="shared" si="1"/>
        <v>3</v>
      </c>
      <c r="M58" s="59">
        <f t="shared" si="2"/>
        <v>0</v>
      </c>
      <c r="N58" s="59">
        <v>0</v>
      </c>
      <c r="O58" s="59">
        <v>0</v>
      </c>
      <c r="P58" s="123">
        <f t="shared" si="3"/>
        <v>2</v>
      </c>
      <c r="Q58" s="59">
        <v>0</v>
      </c>
      <c r="R58" s="123">
        <f t="shared" si="6"/>
        <v>3</v>
      </c>
      <c r="S58" s="59">
        <v>87.07</v>
      </c>
      <c r="T58" s="59">
        <v>0</v>
      </c>
      <c r="U58" s="60">
        <f t="shared" si="5"/>
        <v>87.07</v>
      </c>
    </row>
    <row r="59" spans="1:21" s="61" customFormat="1" ht="86.25" x14ac:dyDescent="0.3">
      <c r="A59" s="55" t="s">
        <v>322</v>
      </c>
      <c r="B59" s="101" t="s">
        <v>584</v>
      </c>
      <c r="C59" s="110" t="s">
        <v>361</v>
      </c>
      <c r="D59" s="56" t="s">
        <v>605</v>
      </c>
      <c r="E59" s="54" t="s">
        <v>762</v>
      </c>
      <c r="F59" s="56" t="s">
        <v>534</v>
      </c>
      <c r="G59" s="56" t="s">
        <v>468</v>
      </c>
      <c r="H59" s="57">
        <v>45097</v>
      </c>
      <c r="I59" s="57">
        <v>45101</v>
      </c>
      <c r="J59" s="54" t="s">
        <v>585</v>
      </c>
      <c r="K59" s="59">
        <f t="shared" si="0"/>
        <v>0</v>
      </c>
      <c r="L59" s="59">
        <f t="shared" si="1"/>
        <v>5</v>
      </c>
      <c r="M59" s="59">
        <f t="shared" si="2"/>
        <v>0</v>
      </c>
      <c r="N59" s="59">
        <v>0</v>
      </c>
      <c r="O59" s="59">
        <v>0</v>
      </c>
      <c r="P59" s="123">
        <f t="shared" si="3"/>
        <v>4</v>
      </c>
      <c r="Q59" s="59">
        <v>0</v>
      </c>
      <c r="R59" s="123">
        <f t="shared" si="6"/>
        <v>5</v>
      </c>
      <c r="S59" s="59">
        <v>0</v>
      </c>
      <c r="T59" s="59">
        <v>0</v>
      </c>
      <c r="U59" s="60">
        <f t="shared" si="5"/>
        <v>0</v>
      </c>
    </row>
    <row r="60" spans="1:21" s="61" customFormat="1" ht="51.75" x14ac:dyDescent="0.3">
      <c r="A60" s="55" t="s">
        <v>322</v>
      </c>
      <c r="B60" s="101" t="s">
        <v>586</v>
      </c>
      <c r="C60" s="110" t="s">
        <v>361</v>
      </c>
      <c r="D60" s="56" t="s">
        <v>606</v>
      </c>
      <c r="E60" s="54" t="s">
        <v>716</v>
      </c>
      <c r="F60" s="56" t="s">
        <v>534</v>
      </c>
      <c r="G60" s="56" t="s">
        <v>468</v>
      </c>
      <c r="H60" s="57">
        <v>45074</v>
      </c>
      <c r="I60" s="57">
        <v>45078</v>
      </c>
      <c r="J60" s="54" t="s">
        <v>587</v>
      </c>
      <c r="K60" s="59">
        <f t="shared" si="0"/>
        <v>0</v>
      </c>
      <c r="L60" s="59">
        <f t="shared" si="1"/>
        <v>5</v>
      </c>
      <c r="M60" s="59">
        <f t="shared" si="2"/>
        <v>0</v>
      </c>
      <c r="N60" s="59">
        <v>0</v>
      </c>
      <c r="O60" s="59">
        <v>0</v>
      </c>
      <c r="P60" s="123">
        <f t="shared" si="3"/>
        <v>4</v>
      </c>
      <c r="Q60" s="59">
        <v>0</v>
      </c>
      <c r="R60" s="123">
        <f t="shared" si="6"/>
        <v>5</v>
      </c>
      <c r="S60" s="59">
        <v>0</v>
      </c>
      <c r="T60" s="59">
        <v>0</v>
      </c>
      <c r="U60" s="60">
        <f t="shared" si="5"/>
        <v>0</v>
      </c>
    </row>
    <row r="61" spans="1:21" s="61" customFormat="1" ht="69" x14ac:dyDescent="0.3">
      <c r="A61" s="55" t="s">
        <v>322</v>
      </c>
      <c r="B61" s="101" t="s">
        <v>594</v>
      </c>
      <c r="C61" s="110" t="s">
        <v>361</v>
      </c>
      <c r="D61" s="56" t="s">
        <v>607</v>
      </c>
      <c r="E61" s="54" t="s">
        <v>717</v>
      </c>
      <c r="F61" s="56" t="s">
        <v>534</v>
      </c>
      <c r="G61" s="56" t="s">
        <v>468</v>
      </c>
      <c r="H61" s="57">
        <v>45075</v>
      </c>
      <c r="I61" s="57">
        <v>45081</v>
      </c>
      <c r="J61" s="54" t="s">
        <v>588</v>
      </c>
      <c r="K61" s="59">
        <f t="shared" si="0"/>
        <v>0</v>
      </c>
      <c r="L61" s="59">
        <f t="shared" si="1"/>
        <v>7</v>
      </c>
      <c r="M61" s="59">
        <f t="shared" si="2"/>
        <v>0</v>
      </c>
      <c r="N61" s="59">
        <v>0</v>
      </c>
      <c r="O61" s="59">
        <v>0</v>
      </c>
      <c r="P61" s="123">
        <f t="shared" si="3"/>
        <v>6</v>
      </c>
      <c r="Q61" s="59">
        <v>0</v>
      </c>
      <c r="R61" s="123">
        <f t="shared" si="6"/>
        <v>7</v>
      </c>
      <c r="S61" s="59">
        <v>0</v>
      </c>
      <c r="T61" s="59">
        <v>0</v>
      </c>
      <c r="U61" s="60">
        <f t="shared" si="5"/>
        <v>0</v>
      </c>
    </row>
    <row r="62" spans="1:21" s="61" customFormat="1" ht="69" x14ac:dyDescent="0.3">
      <c r="A62" s="55" t="s">
        <v>322</v>
      </c>
      <c r="B62" s="101" t="s">
        <v>595</v>
      </c>
      <c r="C62" s="110" t="s">
        <v>361</v>
      </c>
      <c r="D62" s="56" t="s">
        <v>608</v>
      </c>
      <c r="E62" s="54" t="s">
        <v>701</v>
      </c>
      <c r="F62" s="56" t="s">
        <v>534</v>
      </c>
      <c r="G62" s="56" t="s">
        <v>468</v>
      </c>
      <c r="H62" s="57">
        <v>45077</v>
      </c>
      <c r="I62" s="57">
        <v>45081</v>
      </c>
      <c r="J62" s="54" t="s">
        <v>589</v>
      </c>
      <c r="K62" s="59">
        <f t="shared" si="0"/>
        <v>0</v>
      </c>
      <c r="L62" s="59">
        <f t="shared" si="1"/>
        <v>5.5</v>
      </c>
      <c r="M62" s="59">
        <f t="shared" si="2"/>
        <v>0</v>
      </c>
      <c r="N62" s="59">
        <v>0</v>
      </c>
      <c r="O62" s="59">
        <v>0</v>
      </c>
      <c r="P62" s="123">
        <f t="shared" si="3"/>
        <v>4</v>
      </c>
      <c r="Q62" s="59">
        <v>0</v>
      </c>
      <c r="R62" s="123">
        <f t="shared" si="6"/>
        <v>5</v>
      </c>
      <c r="S62" s="59">
        <v>0</v>
      </c>
      <c r="T62" s="59">
        <v>0</v>
      </c>
      <c r="U62" s="60">
        <f t="shared" si="5"/>
        <v>0</v>
      </c>
    </row>
    <row r="63" spans="1:21" s="61" customFormat="1" ht="69" x14ac:dyDescent="0.3">
      <c r="A63" s="55" t="s">
        <v>322</v>
      </c>
      <c r="B63" s="101" t="s">
        <v>596</v>
      </c>
      <c r="C63" s="110" t="s">
        <v>361</v>
      </c>
      <c r="D63" s="56" t="s">
        <v>609</v>
      </c>
      <c r="E63" s="54" t="s">
        <v>715</v>
      </c>
      <c r="F63" s="56" t="s">
        <v>534</v>
      </c>
      <c r="G63" s="56" t="s">
        <v>468</v>
      </c>
      <c r="H63" s="57">
        <v>45091</v>
      </c>
      <c r="I63" s="57">
        <v>45093</v>
      </c>
      <c r="J63" s="54" t="s">
        <v>388</v>
      </c>
      <c r="K63" s="59">
        <f t="shared" si="0"/>
        <v>0</v>
      </c>
      <c r="L63" s="59">
        <f t="shared" si="1"/>
        <v>3.75</v>
      </c>
      <c r="M63" s="59">
        <f t="shared" si="2"/>
        <v>0</v>
      </c>
      <c r="N63" s="59">
        <v>0</v>
      </c>
      <c r="O63" s="59">
        <v>0</v>
      </c>
      <c r="P63" s="123">
        <f t="shared" si="3"/>
        <v>2</v>
      </c>
      <c r="Q63" s="59">
        <v>0</v>
      </c>
      <c r="R63" s="123">
        <f t="shared" si="6"/>
        <v>3</v>
      </c>
      <c r="S63" s="59">
        <v>0</v>
      </c>
      <c r="T63" s="59">
        <v>0</v>
      </c>
      <c r="U63" s="60">
        <f t="shared" si="5"/>
        <v>0</v>
      </c>
    </row>
    <row r="64" spans="1:21" s="61" customFormat="1" ht="120.75" x14ac:dyDescent="0.3">
      <c r="A64" s="55" t="s">
        <v>322</v>
      </c>
      <c r="B64" s="101" t="s">
        <v>597</v>
      </c>
      <c r="C64" s="110" t="s">
        <v>361</v>
      </c>
      <c r="D64" s="56" t="s">
        <v>610</v>
      </c>
      <c r="E64" s="54" t="s">
        <v>763</v>
      </c>
      <c r="F64" s="56" t="s">
        <v>534</v>
      </c>
      <c r="G64" s="56" t="s">
        <v>468</v>
      </c>
      <c r="H64" s="57">
        <v>45103</v>
      </c>
      <c r="I64" s="57">
        <v>45107</v>
      </c>
      <c r="J64" s="54" t="s">
        <v>590</v>
      </c>
      <c r="K64" s="59">
        <f t="shared" si="0"/>
        <v>0</v>
      </c>
      <c r="L64" s="59">
        <f t="shared" si="1"/>
        <v>5</v>
      </c>
      <c r="M64" s="59">
        <f t="shared" si="2"/>
        <v>0</v>
      </c>
      <c r="N64" s="59">
        <v>0</v>
      </c>
      <c r="O64" s="59">
        <v>0</v>
      </c>
      <c r="P64" s="123">
        <f t="shared" si="3"/>
        <v>4</v>
      </c>
      <c r="Q64" s="59">
        <v>0</v>
      </c>
      <c r="R64" s="123">
        <f t="shared" si="6"/>
        <v>5</v>
      </c>
      <c r="S64" s="59">
        <v>0</v>
      </c>
      <c r="T64" s="59">
        <v>0</v>
      </c>
      <c r="U64" s="60">
        <f t="shared" si="5"/>
        <v>0</v>
      </c>
    </row>
    <row r="65" spans="1:21" s="61" customFormat="1" ht="172.5" x14ac:dyDescent="0.3">
      <c r="A65" s="55" t="s">
        <v>322</v>
      </c>
      <c r="B65" s="101" t="s">
        <v>598</v>
      </c>
      <c r="C65" s="110" t="s">
        <v>361</v>
      </c>
      <c r="D65" s="56" t="s">
        <v>591</v>
      </c>
      <c r="E65" s="54" t="s">
        <v>764</v>
      </c>
      <c r="F65" s="56" t="s">
        <v>534</v>
      </c>
      <c r="G65" s="56" t="s">
        <v>468</v>
      </c>
      <c r="H65" s="57">
        <v>45089</v>
      </c>
      <c r="I65" s="57">
        <v>45100</v>
      </c>
      <c r="J65" s="54" t="s">
        <v>376</v>
      </c>
      <c r="K65" s="59">
        <f t="shared" si="0"/>
        <v>0</v>
      </c>
      <c r="L65" s="59">
        <f t="shared" si="1"/>
        <v>12</v>
      </c>
      <c r="M65" s="59">
        <f t="shared" si="2"/>
        <v>0</v>
      </c>
      <c r="N65" s="59">
        <v>0</v>
      </c>
      <c r="O65" s="59">
        <v>0</v>
      </c>
      <c r="P65" s="123">
        <f t="shared" si="3"/>
        <v>11</v>
      </c>
      <c r="Q65" s="59">
        <v>0</v>
      </c>
      <c r="R65" s="123">
        <f t="shared" si="6"/>
        <v>12</v>
      </c>
      <c r="S65" s="59">
        <v>0</v>
      </c>
      <c r="T65" s="59">
        <v>0</v>
      </c>
      <c r="U65" s="60">
        <f t="shared" si="5"/>
        <v>0</v>
      </c>
    </row>
    <row r="66" spans="1:21" s="61" customFormat="1" ht="51.75" x14ac:dyDescent="0.3">
      <c r="A66" s="55" t="s">
        <v>322</v>
      </c>
      <c r="B66" s="101" t="s">
        <v>599</v>
      </c>
      <c r="C66" s="110" t="s">
        <v>361</v>
      </c>
      <c r="D66" s="56" t="s">
        <v>611</v>
      </c>
      <c r="E66" s="54" t="s">
        <v>718</v>
      </c>
      <c r="F66" s="56" t="s">
        <v>534</v>
      </c>
      <c r="G66" s="56" t="s">
        <v>468</v>
      </c>
      <c r="H66" s="57">
        <v>45090</v>
      </c>
      <c r="I66" s="57">
        <v>45092</v>
      </c>
      <c r="J66" s="54" t="s">
        <v>592</v>
      </c>
      <c r="K66" s="59">
        <f t="shared" ref="K66:K129" si="7">U66/R66</f>
        <v>0</v>
      </c>
      <c r="L66" s="59">
        <f t="shared" ref="L66:L129" si="8">AVERAGEIFS(R:R,E:E,E66)</f>
        <v>3</v>
      </c>
      <c r="M66" s="59">
        <f t="shared" ref="M66:M129" si="9">+N66+O66</f>
        <v>0</v>
      </c>
      <c r="N66" s="59">
        <v>0</v>
      </c>
      <c r="O66" s="59">
        <v>0</v>
      </c>
      <c r="P66" s="123">
        <f t="shared" ref="P66:P129" si="10">I66-H66</f>
        <v>2</v>
      </c>
      <c r="Q66" s="59">
        <v>0</v>
      </c>
      <c r="R66" s="123">
        <f t="shared" ref="R66:R81" si="11">I66-H66+1</f>
        <v>3</v>
      </c>
      <c r="S66" s="59">
        <v>0</v>
      </c>
      <c r="T66" s="59">
        <v>0</v>
      </c>
      <c r="U66" s="60">
        <f t="shared" ref="U66:U129" si="12">+M66+Q66+S66+T66</f>
        <v>0</v>
      </c>
    </row>
    <row r="67" spans="1:21" s="61" customFormat="1" ht="86.25" x14ac:dyDescent="0.3">
      <c r="A67" s="55" t="s">
        <v>322</v>
      </c>
      <c r="B67" s="101" t="s">
        <v>600</v>
      </c>
      <c r="C67" s="110" t="s">
        <v>361</v>
      </c>
      <c r="D67" s="56" t="s">
        <v>612</v>
      </c>
      <c r="E67" s="54" t="s">
        <v>719</v>
      </c>
      <c r="F67" s="56" t="s">
        <v>534</v>
      </c>
      <c r="G67" s="56" t="s">
        <v>468</v>
      </c>
      <c r="H67" s="57">
        <v>45074</v>
      </c>
      <c r="I67" s="57">
        <v>45077</v>
      </c>
      <c r="J67" s="54" t="s">
        <v>593</v>
      </c>
      <c r="K67" s="59">
        <f t="shared" si="7"/>
        <v>0</v>
      </c>
      <c r="L67" s="59">
        <f t="shared" si="8"/>
        <v>4</v>
      </c>
      <c r="M67" s="59">
        <f t="shared" si="9"/>
        <v>0</v>
      </c>
      <c r="N67" s="59">
        <v>0</v>
      </c>
      <c r="O67" s="59">
        <v>0</v>
      </c>
      <c r="P67" s="123">
        <f t="shared" si="10"/>
        <v>3</v>
      </c>
      <c r="Q67" s="59">
        <v>0</v>
      </c>
      <c r="R67" s="123">
        <f t="shared" si="11"/>
        <v>4</v>
      </c>
      <c r="S67" s="59">
        <v>0</v>
      </c>
      <c r="T67" s="59">
        <v>0</v>
      </c>
      <c r="U67" s="60">
        <f t="shared" si="12"/>
        <v>0</v>
      </c>
    </row>
    <row r="68" spans="1:21" s="61" customFormat="1" ht="138" x14ac:dyDescent="0.3">
      <c r="A68" s="55" t="s">
        <v>322</v>
      </c>
      <c r="B68" s="101" t="s">
        <v>601</v>
      </c>
      <c r="C68" s="110" t="s">
        <v>361</v>
      </c>
      <c r="D68" s="56" t="s">
        <v>613</v>
      </c>
      <c r="E68" s="54" t="s">
        <v>765</v>
      </c>
      <c r="F68" s="56" t="s">
        <v>534</v>
      </c>
      <c r="G68" s="56" t="s">
        <v>468</v>
      </c>
      <c r="H68" s="57">
        <v>45103</v>
      </c>
      <c r="I68" s="57">
        <v>45107</v>
      </c>
      <c r="J68" s="54" t="s">
        <v>590</v>
      </c>
      <c r="K68" s="59">
        <f t="shared" si="7"/>
        <v>0</v>
      </c>
      <c r="L68" s="59">
        <f t="shared" si="8"/>
        <v>5</v>
      </c>
      <c r="M68" s="59">
        <f t="shared" si="9"/>
        <v>0</v>
      </c>
      <c r="N68" s="59">
        <v>0</v>
      </c>
      <c r="O68" s="59">
        <v>0</v>
      </c>
      <c r="P68" s="123">
        <f t="shared" si="10"/>
        <v>4</v>
      </c>
      <c r="Q68" s="59">
        <v>0</v>
      </c>
      <c r="R68" s="123">
        <f t="shared" si="11"/>
        <v>5</v>
      </c>
      <c r="S68" s="59">
        <v>0</v>
      </c>
      <c r="T68" s="59">
        <v>0</v>
      </c>
      <c r="U68" s="60">
        <f t="shared" si="12"/>
        <v>0</v>
      </c>
    </row>
    <row r="69" spans="1:21" s="61" customFormat="1" ht="120.75" x14ac:dyDescent="0.3">
      <c r="A69" s="55" t="s">
        <v>322</v>
      </c>
      <c r="B69" s="101" t="s">
        <v>144</v>
      </c>
      <c r="C69" s="110" t="s">
        <v>361</v>
      </c>
      <c r="D69" s="56" t="s">
        <v>325</v>
      </c>
      <c r="E69" s="54" t="s">
        <v>697</v>
      </c>
      <c r="F69" s="56" t="s">
        <v>468</v>
      </c>
      <c r="G69" s="56" t="s">
        <v>534</v>
      </c>
      <c r="H69" s="57">
        <v>45061</v>
      </c>
      <c r="I69" s="57">
        <v>45063</v>
      </c>
      <c r="J69" s="54" t="s">
        <v>406</v>
      </c>
      <c r="K69" s="59">
        <f t="shared" si="7"/>
        <v>222.02999999999997</v>
      </c>
      <c r="L69" s="59">
        <f t="shared" si="8"/>
        <v>3</v>
      </c>
      <c r="M69" s="59">
        <f t="shared" si="9"/>
        <v>388.50799999999998</v>
      </c>
      <c r="N69" s="59">
        <v>388.50799999999998</v>
      </c>
      <c r="O69" s="59">
        <v>0</v>
      </c>
      <c r="P69" s="123">
        <f t="shared" si="10"/>
        <v>2</v>
      </c>
      <c r="Q69" s="59">
        <v>190.512</v>
      </c>
      <c r="R69" s="123">
        <f t="shared" si="11"/>
        <v>3</v>
      </c>
      <c r="S69" s="59">
        <v>87.07</v>
      </c>
      <c r="T69" s="59">
        <v>0</v>
      </c>
      <c r="U69" s="60">
        <f t="shared" si="12"/>
        <v>666.08999999999992</v>
      </c>
    </row>
    <row r="70" spans="1:21" s="61" customFormat="1" ht="120.75" x14ac:dyDescent="0.3">
      <c r="A70" s="55" t="s">
        <v>322</v>
      </c>
      <c r="B70" s="101" t="s">
        <v>602</v>
      </c>
      <c r="C70" s="110" t="s">
        <v>361</v>
      </c>
      <c r="D70" s="56" t="s">
        <v>614</v>
      </c>
      <c r="E70" s="54" t="s">
        <v>766</v>
      </c>
      <c r="F70" s="56" t="s">
        <v>534</v>
      </c>
      <c r="G70" s="56" t="s">
        <v>468</v>
      </c>
      <c r="H70" s="57">
        <v>45103</v>
      </c>
      <c r="I70" s="57">
        <v>45107</v>
      </c>
      <c r="J70" s="54" t="s">
        <v>590</v>
      </c>
      <c r="K70" s="59">
        <f t="shared" si="7"/>
        <v>0</v>
      </c>
      <c r="L70" s="59">
        <f t="shared" si="8"/>
        <v>5</v>
      </c>
      <c r="M70" s="59">
        <f t="shared" si="9"/>
        <v>0</v>
      </c>
      <c r="N70" s="59">
        <v>0</v>
      </c>
      <c r="O70" s="59">
        <v>0</v>
      </c>
      <c r="P70" s="123">
        <f t="shared" si="10"/>
        <v>4</v>
      </c>
      <c r="Q70" s="59">
        <v>0</v>
      </c>
      <c r="R70" s="123">
        <f t="shared" si="11"/>
        <v>5</v>
      </c>
      <c r="S70" s="59">
        <v>0</v>
      </c>
      <c r="T70" s="59">
        <v>0</v>
      </c>
      <c r="U70" s="60">
        <f t="shared" si="12"/>
        <v>0</v>
      </c>
    </row>
    <row r="71" spans="1:21" s="61" customFormat="1" ht="103.5" x14ac:dyDescent="0.3">
      <c r="A71" s="55" t="s">
        <v>322</v>
      </c>
      <c r="B71" s="101" t="s">
        <v>602</v>
      </c>
      <c r="C71" s="110" t="s">
        <v>361</v>
      </c>
      <c r="D71" s="56" t="s">
        <v>614</v>
      </c>
      <c r="E71" s="54" t="s">
        <v>767</v>
      </c>
      <c r="F71" s="56" t="s">
        <v>534</v>
      </c>
      <c r="G71" s="56" t="s">
        <v>468</v>
      </c>
      <c r="H71" s="57">
        <v>45103</v>
      </c>
      <c r="I71" s="57">
        <v>45107</v>
      </c>
      <c r="J71" s="54" t="s">
        <v>590</v>
      </c>
      <c r="K71" s="59">
        <f t="shared" si="7"/>
        <v>0</v>
      </c>
      <c r="L71" s="59">
        <f t="shared" si="8"/>
        <v>5</v>
      </c>
      <c r="M71" s="59">
        <f t="shared" si="9"/>
        <v>0</v>
      </c>
      <c r="N71" s="59">
        <v>0</v>
      </c>
      <c r="O71" s="59">
        <v>0</v>
      </c>
      <c r="P71" s="123">
        <f t="shared" si="10"/>
        <v>4</v>
      </c>
      <c r="Q71" s="59">
        <v>0</v>
      </c>
      <c r="R71" s="123">
        <f t="shared" si="11"/>
        <v>5</v>
      </c>
      <c r="S71" s="59">
        <v>0</v>
      </c>
      <c r="T71" s="59">
        <v>0</v>
      </c>
      <c r="U71" s="60">
        <f t="shared" si="12"/>
        <v>0</v>
      </c>
    </row>
    <row r="72" spans="1:21" s="61" customFormat="1" ht="51.75" x14ac:dyDescent="0.3">
      <c r="A72" s="55" t="s">
        <v>322</v>
      </c>
      <c r="B72" s="101" t="s">
        <v>469</v>
      </c>
      <c r="C72" s="110" t="s">
        <v>361</v>
      </c>
      <c r="D72" s="56" t="s">
        <v>448</v>
      </c>
      <c r="E72" s="54" t="s">
        <v>715</v>
      </c>
      <c r="F72" s="56" t="s">
        <v>468</v>
      </c>
      <c r="G72" s="56" t="s">
        <v>534</v>
      </c>
      <c r="H72" s="57">
        <v>45060</v>
      </c>
      <c r="I72" s="57">
        <v>45065</v>
      </c>
      <c r="J72" s="54" t="s">
        <v>387</v>
      </c>
      <c r="K72" s="59">
        <f t="shared" si="7"/>
        <v>159.65700000000001</v>
      </c>
      <c r="L72" s="59">
        <f t="shared" si="8"/>
        <v>3.75</v>
      </c>
      <c r="M72" s="59">
        <f t="shared" si="9"/>
        <v>418.96199999999999</v>
      </c>
      <c r="N72" s="59">
        <v>418.96199999999999</v>
      </c>
      <c r="O72" s="59">
        <v>0</v>
      </c>
      <c r="P72" s="123">
        <f t="shared" si="10"/>
        <v>5</v>
      </c>
      <c r="Q72" s="59">
        <v>448.56200000000001</v>
      </c>
      <c r="R72" s="123">
        <f t="shared" si="11"/>
        <v>6</v>
      </c>
      <c r="S72" s="59">
        <v>90.418000000000006</v>
      </c>
      <c r="T72" s="59">
        <v>0</v>
      </c>
      <c r="U72" s="60">
        <f t="shared" si="12"/>
        <v>957.94200000000001</v>
      </c>
    </row>
    <row r="73" spans="1:21" s="61" customFormat="1" ht="51.75" x14ac:dyDescent="0.3">
      <c r="A73" s="55" t="s">
        <v>322</v>
      </c>
      <c r="B73" s="101" t="s">
        <v>469</v>
      </c>
      <c r="C73" s="110" t="s">
        <v>361</v>
      </c>
      <c r="D73" s="56" t="s">
        <v>448</v>
      </c>
      <c r="E73" s="54" t="s">
        <v>698</v>
      </c>
      <c r="F73" s="56" t="s">
        <v>468</v>
      </c>
      <c r="G73" s="56" t="s">
        <v>534</v>
      </c>
      <c r="H73" s="57">
        <v>45060</v>
      </c>
      <c r="I73" s="57">
        <v>45065</v>
      </c>
      <c r="J73" s="54" t="s">
        <v>387</v>
      </c>
      <c r="K73" s="59">
        <f t="shared" si="7"/>
        <v>161.52950000000001</v>
      </c>
      <c r="L73" s="59">
        <f t="shared" si="8"/>
        <v>4.5</v>
      </c>
      <c r="M73" s="59">
        <f t="shared" si="9"/>
        <v>418.96199999999999</v>
      </c>
      <c r="N73" s="59">
        <v>418.96199999999999</v>
      </c>
      <c r="O73" s="59">
        <v>0</v>
      </c>
      <c r="P73" s="123">
        <f t="shared" si="10"/>
        <v>5</v>
      </c>
      <c r="Q73" s="59">
        <v>454.79700000000003</v>
      </c>
      <c r="R73" s="123">
        <f t="shared" si="11"/>
        <v>6</v>
      </c>
      <c r="S73" s="59">
        <v>90.418000000000006</v>
      </c>
      <c r="T73" s="59">
        <v>5</v>
      </c>
      <c r="U73" s="60">
        <f t="shared" si="12"/>
        <v>969.17700000000002</v>
      </c>
    </row>
    <row r="74" spans="1:21" s="61" customFormat="1" ht="69" x14ac:dyDescent="0.3">
      <c r="A74" s="55" t="s">
        <v>322</v>
      </c>
      <c r="B74" s="101" t="s">
        <v>145</v>
      </c>
      <c r="C74" s="110" t="s">
        <v>361</v>
      </c>
      <c r="D74" s="56" t="s">
        <v>326</v>
      </c>
      <c r="E74" s="54" t="s">
        <v>701</v>
      </c>
      <c r="F74" s="56" t="s">
        <v>468</v>
      </c>
      <c r="G74" s="56" t="s">
        <v>534</v>
      </c>
      <c r="H74" s="57">
        <v>45060</v>
      </c>
      <c r="I74" s="57">
        <v>45065</v>
      </c>
      <c r="J74" s="54" t="s">
        <v>387</v>
      </c>
      <c r="K74" s="59">
        <f t="shared" si="7"/>
        <v>160.69616666666667</v>
      </c>
      <c r="L74" s="59">
        <f t="shared" si="8"/>
        <v>5.5</v>
      </c>
      <c r="M74" s="59">
        <f t="shared" si="9"/>
        <v>418.96199999999999</v>
      </c>
      <c r="N74" s="59">
        <v>418.96199999999999</v>
      </c>
      <c r="O74" s="59">
        <v>0</v>
      </c>
      <c r="P74" s="123">
        <f t="shared" si="10"/>
        <v>5</v>
      </c>
      <c r="Q74" s="59">
        <v>454.79700000000003</v>
      </c>
      <c r="R74" s="123">
        <f t="shared" si="11"/>
        <v>6</v>
      </c>
      <c r="S74" s="59">
        <v>90.418000000000006</v>
      </c>
      <c r="T74" s="59">
        <v>0</v>
      </c>
      <c r="U74" s="60">
        <f t="shared" si="12"/>
        <v>964.17700000000002</v>
      </c>
    </row>
    <row r="75" spans="1:21" s="61" customFormat="1" ht="51.75" x14ac:dyDescent="0.3">
      <c r="A75" s="55" t="s">
        <v>322</v>
      </c>
      <c r="B75" s="101" t="s">
        <v>145</v>
      </c>
      <c r="C75" s="110" t="s">
        <v>361</v>
      </c>
      <c r="D75" s="56" t="s">
        <v>326</v>
      </c>
      <c r="E75" s="54" t="s">
        <v>700</v>
      </c>
      <c r="F75" s="56" t="s">
        <v>468</v>
      </c>
      <c r="G75" s="56" t="s">
        <v>534</v>
      </c>
      <c r="H75" s="57">
        <v>45060</v>
      </c>
      <c r="I75" s="57">
        <v>45065</v>
      </c>
      <c r="J75" s="54" t="s">
        <v>387</v>
      </c>
      <c r="K75" s="59">
        <f t="shared" si="7"/>
        <v>160.69616666666667</v>
      </c>
      <c r="L75" s="59">
        <f t="shared" si="8"/>
        <v>6</v>
      </c>
      <c r="M75" s="59">
        <f t="shared" si="9"/>
        <v>418.96199999999999</v>
      </c>
      <c r="N75" s="59">
        <v>418.96199999999999</v>
      </c>
      <c r="O75" s="59">
        <v>0</v>
      </c>
      <c r="P75" s="123">
        <f t="shared" si="10"/>
        <v>5</v>
      </c>
      <c r="Q75" s="59">
        <v>454.79700000000003</v>
      </c>
      <c r="R75" s="123">
        <f t="shared" si="11"/>
        <v>6</v>
      </c>
      <c r="S75" s="59">
        <v>90.418000000000006</v>
      </c>
      <c r="T75" s="59">
        <v>0</v>
      </c>
      <c r="U75" s="60">
        <f t="shared" si="12"/>
        <v>964.17700000000002</v>
      </c>
    </row>
    <row r="76" spans="1:21" s="61" customFormat="1" ht="51.75" x14ac:dyDescent="0.3">
      <c r="A76" s="55" t="s">
        <v>322</v>
      </c>
      <c r="B76" s="101" t="s">
        <v>145</v>
      </c>
      <c r="C76" s="110" t="s">
        <v>361</v>
      </c>
      <c r="D76" s="56" t="s">
        <v>326</v>
      </c>
      <c r="E76" s="54" t="s">
        <v>699</v>
      </c>
      <c r="F76" s="56" t="s">
        <v>468</v>
      </c>
      <c r="G76" s="56" t="s">
        <v>534</v>
      </c>
      <c r="H76" s="57">
        <v>45060</v>
      </c>
      <c r="I76" s="57">
        <v>45065</v>
      </c>
      <c r="J76" s="54" t="s">
        <v>387</v>
      </c>
      <c r="K76" s="59">
        <f t="shared" si="7"/>
        <v>104.90666666666668</v>
      </c>
      <c r="L76" s="59">
        <f t="shared" si="8"/>
        <v>6</v>
      </c>
      <c r="M76" s="59">
        <f t="shared" si="9"/>
        <v>383.98200000000003</v>
      </c>
      <c r="N76" s="59">
        <v>383.98200000000003</v>
      </c>
      <c r="O76" s="59">
        <v>0</v>
      </c>
      <c r="P76" s="123">
        <f t="shared" si="10"/>
        <v>5</v>
      </c>
      <c r="Q76" s="59">
        <v>155.04</v>
      </c>
      <c r="R76" s="123">
        <f t="shared" si="11"/>
        <v>6</v>
      </c>
      <c r="S76" s="59">
        <v>90.418000000000006</v>
      </c>
      <c r="T76" s="59">
        <v>0</v>
      </c>
      <c r="U76" s="60">
        <f t="shared" si="12"/>
        <v>629.44000000000005</v>
      </c>
    </row>
    <row r="77" spans="1:21" s="61" customFormat="1" ht="138" x14ac:dyDescent="0.3">
      <c r="A77" s="55" t="s">
        <v>322</v>
      </c>
      <c r="B77" s="101" t="s">
        <v>146</v>
      </c>
      <c r="C77" s="110" t="s">
        <v>361</v>
      </c>
      <c r="D77" s="56" t="s">
        <v>327</v>
      </c>
      <c r="E77" s="54" t="s">
        <v>702</v>
      </c>
      <c r="F77" s="56" t="s">
        <v>468</v>
      </c>
      <c r="G77" s="56" t="s">
        <v>534</v>
      </c>
      <c r="H77" s="57">
        <v>45060</v>
      </c>
      <c r="I77" s="57">
        <v>45065</v>
      </c>
      <c r="J77" s="54" t="s">
        <v>387</v>
      </c>
      <c r="K77" s="59">
        <f t="shared" si="7"/>
        <v>160.69616666666667</v>
      </c>
      <c r="L77" s="59">
        <f t="shared" si="8"/>
        <v>6</v>
      </c>
      <c r="M77" s="59">
        <f t="shared" si="9"/>
        <v>418.96199999999999</v>
      </c>
      <c r="N77" s="59">
        <v>418.96199999999999</v>
      </c>
      <c r="O77" s="59">
        <v>0</v>
      </c>
      <c r="P77" s="123">
        <f t="shared" si="10"/>
        <v>5</v>
      </c>
      <c r="Q77" s="59">
        <v>454.79700000000003</v>
      </c>
      <c r="R77" s="123">
        <f t="shared" si="11"/>
        <v>6</v>
      </c>
      <c r="S77" s="59">
        <v>90.418000000000006</v>
      </c>
      <c r="T77" s="59">
        <v>0</v>
      </c>
      <c r="U77" s="60">
        <f t="shared" si="12"/>
        <v>964.17700000000002</v>
      </c>
    </row>
    <row r="78" spans="1:21" s="61" customFormat="1" ht="34.5" x14ac:dyDescent="0.3">
      <c r="A78" s="55" t="s">
        <v>322</v>
      </c>
      <c r="B78" s="101" t="s">
        <v>147</v>
      </c>
      <c r="C78" s="110" t="s">
        <v>361</v>
      </c>
      <c r="D78" s="56" t="s">
        <v>328</v>
      </c>
      <c r="E78" s="54" t="s">
        <v>703</v>
      </c>
      <c r="F78" s="56" t="s">
        <v>468</v>
      </c>
      <c r="G78" s="56" t="s">
        <v>534</v>
      </c>
      <c r="H78" s="57">
        <v>45070</v>
      </c>
      <c r="I78" s="57">
        <v>45073</v>
      </c>
      <c r="J78" s="54" t="s">
        <v>405</v>
      </c>
      <c r="K78" s="59">
        <f t="shared" si="7"/>
        <v>94.866249999999994</v>
      </c>
      <c r="L78" s="59">
        <f t="shared" si="8"/>
        <v>4</v>
      </c>
      <c r="M78" s="59">
        <f t="shared" si="9"/>
        <v>294.26799999999997</v>
      </c>
      <c r="N78" s="59">
        <v>294.26799999999997</v>
      </c>
      <c r="O78" s="59">
        <v>0</v>
      </c>
      <c r="P78" s="123">
        <f t="shared" si="10"/>
        <v>3</v>
      </c>
      <c r="Q78" s="59">
        <v>44.747</v>
      </c>
      <c r="R78" s="123">
        <f t="shared" si="11"/>
        <v>4</v>
      </c>
      <c r="S78" s="59">
        <v>40.450000000000003</v>
      </c>
      <c r="T78" s="59">
        <v>0</v>
      </c>
      <c r="U78" s="60">
        <f t="shared" si="12"/>
        <v>379.46499999999997</v>
      </c>
    </row>
    <row r="79" spans="1:21" s="61" customFormat="1" ht="138" x14ac:dyDescent="0.3">
      <c r="A79" s="55" t="s">
        <v>322</v>
      </c>
      <c r="B79" s="101" t="s">
        <v>148</v>
      </c>
      <c r="C79" s="110" t="s">
        <v>361</v>
      </c>
      <c r="D79" s="56" t="s">
        <v>329</v>
      </c>
      <c r="E79" s="54" t="s">
        <v>704</v>
      </c>
      <c r="F79" s="56" t="s">
        <v>468</v>
      </c>
      <c r="G79" s="56" t="s">
        <v>534</v>
      </c>
      <c r="H79" s="57">
        <v>45070</v>
      </c>
      <c r="I79" s="57">
        <v>45073</v>
      </c>
      <c r="J79" s="54" t="s">
        <v>405</v>
      </c>
      <c r="K79" s="59">
        <f t="shared" si="7"/>
        <v>146.02199999999999</v>
      </c>
      <c r="L79" s="59">
        <f t="shared" si="8"/>
        <v>4</v>
      </c>
      <c r="M79" s="59">
        <f t="shared" si="9"/>
        <v>294.26799999999997</v>
      </c>
      <c r="N79" s="59">
        <v>294.26799999999997</v>
      </c>
      <c r="O79" s="59">
        <v>0</v>
      </c>
      <c r="P79" s="123">
        <f t="shared" si="10"/>
        <v>3</v>
      </c>
      <c r="Q79" s="59">
        <v>249.37</v>
      </c>
      <c r="R79" s="123">
        <f t="shared" si="11"/>
        <v>4</v>
      </c>
      <c r="S79" s="59">
        <v>40.450000000000003</v>
      </c>
      <c r="T79" s="59">
        <v>0</v>
      </c>
      <c r="U79" s="60">
        <f t="shared" si="12"/>
        <v>584.08799999999997</v>
      </c>
    </row>
    <row r="80" spans="1:21" s="61" customFormat="1" ht="103.5" x14ac:dyDescent="0.3">
      <c r="A80" s="55" t="s">
        <v>322</v>
      </c>
      <c r="B80" s="101" t="s">
        <v>149</v>
      </c>
      <c r="C80" s="110" t="s">
        <v>361</v>
      </c>
      <c r="D80" s="56" t="s">
        <v>330</v>
      </c>
      <c r="E80" s="54" t="s">
        <v>712</v>
      </c>
      <c r="F80" s="56" t="s">
        <v>534</v>
      </c>
      <c r="G80" s="56" t="s">
        <v>468</v>
      </c>
      <c r="H80" s="57">
        <v>45091</v>
      </c>
      <c r="I80" s="57">
        <v>45093</v>
      </c>
      <c r="J80" s="54" t="s">
        <v>388</v>
      </c>
      <c r="K80" s="59">
        <f t="shared" si="7"/>
        <v>0</v>
      </c>
      <c r="L80" s="59">
        <f t="shared" si="8"/>
        <v>3</v>
      </c>
      <c r="M80" s="59">
        <f t="shared" si="9"/>
        <v>0</v>
      </c>
      <c r="N80" s="59">
        <v>0</v>
      </c>
      <c r="O80" s="59">
        <v>0</v>
      </c>
      <c r="P80" s="123">
        <f t="shared" si="10"/>
        <v>2</v>
      </c>
      <c r="Q80" s="59">
        <v>0</v>
      </c>
      <c r="R80" s="123">
        <f t="shared" si="11"/>
        <v>3</v>
      </c>
      <c r="S80" s="59">
        <v>0</v>
      </c>
      <c r="T80" s="59">
        <v>0</v>
      </c>
      <c r="U80" s="60">
        <f t="shared" si="12"/>
        <v>0</v>
      </c>
    </row>
    <row r="81" spans="1:21" s="61" customFormat="1" ht="86.25" x14ac:dyDescent="0.3">
      <c r="A81" s="55" t="s">
        <v>322</v>
      </c>
      <c r="B81" s="101" t="s">
        <v>149</v>
      </c>
      <c r="C81" s="110" t="s">
        <v>361</v>
      </c>
      <c r="D81" s="56" t="s">
        <v>330</v>
      </c>
      <c r="E81" s="54" t="s">
        <v>705</v>
      </c>
      <c r="F81" s="56" t="s">
        <v>534</v>
      </c>
      <c r="G81" s="56" t="s">
        <v>468</v>
      </c>
      <c r="H81" s="57">
        <v>45091</v>
      </c>
      <c r="I81" s="57">
        <v>45093</v>
      </c>
      <c r="J81" s="54" t="s">
        <v>388</v>
      </c>
      <c r="K81" s="59">
        <f t="shared" si="7"/>
        <v>0</v>
      </c>
      <c r="L81" s="59">
        <f t="shared" si="8"/>
        <v>3</v>
      </c>
      <c r="M81" s="59">
        <f t="shared" si="9"/>
        <v>0</v>
      </c>
      <c r="N81" s="59">
        <v>0</v>
      </c>
      <c r="O81" s="59">
        <v>0</v>
      </c>
      <c r="P81" s="123">
        <f t="shared" si="10"/>
        <v>2</v>
      </c>
      <c r="Q81" s="59">
        <v>0</v>
      </c>
      <c r="R81" s="123">
        <f t="shared" si="11"/>
        <v>3</v>
      </c>
      <c r="S81" s="59">
        <v>0</v>
      </c>
      <c r="T81" s="59">
        <v>0</v>
      </c>
      <c r="U81" s="60">
        <f t="shared" si="12"/>
        <v>0</v>
      </c>
    </row>
    <row r="82" spans="1:21" s="103" customFormat="1" ht="86.25" x14ac:dyDescent="0.3">
      <c r="A82" s="55" t="s">
        <v>185</v>
      </c>
      <c r="B82" s="101" t="s">
        <v>158</v>
      </c>
      <c r="C82" s="110" t="s">
        <v>361</v>
      </c>
      <c r="D82" s="56" t="s">
        <v>235</v>
      </c>
      <c r="E82" s="54" t="s">
        <v>768</v>
      </c>
      <c r="F82" s="56" t="s">
        <v>468</v>
      </c>
      <c r="G82" s="56" t="s">
        <v>534</v>
      </c>
      <c r="H82" s="57">
        <v>45117</v>
      </c>
      <c r="I82" s="57">
        <v>45119</v>
      </c>
      <c r="J82" s="54" t="s">
        <v>407</v>
      </c>
      <c r="K82" s="59">
        <f t="shared" si="7"/>
        <v>83.126666666666665</v>
      </c>
      <c r="L82" s="59">
        <f t="shared" si="8"/>
        <v>3</v>
      </c>
      <c r="M82" s="59">
        <f t="shared" si="9"/>
        <v>249.38</v>
      </c>
      <c r="N82" s="59">
        <v>249.38</v>
      </c>
      <c r="O82" s="59">
        <v>0</v>
      </c>
      <c r="P82" s="123">
        <f t="shared" si="10"/>
        <v>2</v>
      </c>
      <c r="Q82" s="59">
        <v>0</v>
      </c>
      <c r="R82" s="123">
        <v>3</v>
      </c>
      <c r="S82" s="59">
        <v>0</v>
      </c>
      <c r="T82" s="59">
        <v>0</v>
      </c>
      <c r="U82" s="60">
        <f t="shared" si="12"/>
        <v>249.38</v>
      </c>
    </row>
    <row r="83" spans="1:21" s="61" customFormat="1" ht="51.75" x14ac:dyDescent="0.3">
      <c r="A83" s="55" t="s">
        <v>185</v>
      </c>
      <c r="B83" s="101" t="s">
        <v>210</v>
      </c>
      <c r="C83" s="110" t="s">
        <v>361</v>
      </c>
      <c r="D83" s="56" t="s">
        <v>545</v>
      </c>
      <c r="E83" s="54" t="s">
        <v>772</v>
      </c>
      <c r="F83" s="56" t="s">
        <v>468</v>
      </c>
      <c r="G83" s="56" t="s">
        <v>534</v>
      </c>
      <c r="H83" s="57">
        <v>45082</v>
      </c>
      <c r="I83" s="57">
        <v>45085</v>
      </c>
      <c r="J83" s="54" t="s">
        <v>404</v>
      </c>
      <c r="K83" s="59">
        <f t="shared" si="7"/>
        <v>38.923250000000003</v>
      </c>
      <c r="L83" s="59">
        <f t="shared" si="8"/>
        <v>3.6666666666666665</v>
      </c>
      <c r="M83" s="59">
        <f t="shared" si="9"/>
        <v>0</v>
      </c>
      <c r="N83" s="59">
        <v>0</v>
      </c>
      <c r="O83" s="59">
        <v>0</v>
      </c>
      <c r="P83" s="123">
        <f t="shared" si="10"/>
        <v>3</v>
      </c>
      <c r="Q83" s="59">
        <v>0</v>
      </c>
      <c r="R83" s="123">
        <v>4</v>
      </c>
      <c r="S83" s="59">
        <v>155.69300000000001</v>
      </c>
      <c r="T83" s="59">
        <v>0</v>
      </c>
      <c r="U83" s="60">
        <f t="shared" si="12"/>
        <v>155.69300000000001</v>
      </c>
    </row>
    <row r="84" spans="1:21" s="61" customFormat="1" ht="120.75" x14ac:dyDescent="0.3">
      <c r="A84" s="55" t="s">
        <v>185</v>
      </c>
      <c r="B84" s="101" t="s">
        <v>211</v>
      </c>
      <c r="C84" s="110" t="s">
        <v>361</v>
      </c>
      <c r="D84" s="56" t="s">
        <v>255</v>
      </c>
      <c r="E84" s="54" t="s">
        <v>770</v>
      </c>
      <c r="F84" s="56" t="s">
        <v>468</v>
      </c>
      <c r="G84" s="56" t="s">
        <v>534</v>
      </c>
      <c r="H84" s="57">
        <v>45081</v>
      </c>
      <c r="I84" s="57">
        <v>45087</v>
      </c>
      <c r="J84" s="54" t="s">
        <v>410</v>
      </c>
      <c r="K84" s="59">
        <f t="shared" si="7"/>
        <v>94.429857142857145</v>
      </c>
      <c r="L84" s="59">
        <f t="shared" si="8"/>
        <v>4.5</v>
      </c>
      <c r="M84" s="59">
        <f t="shared" si="9"/>
        <v>152.49</v>
      </c>
      <c r="N84" s="59">
        <v>152.49</v>
      </c>
      <c r="O84" s="59">
        <v>0</v>
      </c>
      <c r="P84" s="123">
        <f t="shared" si="10"/>
        <v>6</v>
      </c>
      <c r="Q84" s="59">
        <v>270.10899999999998</v>
      </c>
      <c r="R84" s="123">
        <v>7</v>
      </c>
      <c r="S84" s="59">
        <v>238.41</v>
      </c>
      <c r="T84" s="59">
        <v>0</v>
      </c>
      <c r="U84" s="60">
        <f t="shared" si="12"/>
        <v>661.00900000000001</v>
      </c>
    </row>
    <row r="85" spans="1:21" s="61" customFormat="1" ht="86.25" x14ac:dyDescent="0.3">
      <c r="A85" s="55" t="s">
        <v>185</v>
      </c>
      <c r="B85" s="101" t="s">
        <v>211</v>
      </c>
      <c r="C85" s="110" t="s">
        <v>361</v>
      </c>
      <c r="D85" s="56" t="s">
        <v>255</v>
      </c>
      <c r="E85" s="54" t="s">
        <v>779</v>
      </c>
      <c r="F85" s="56" t="s">
        <v>468</v>
      </c>
      <c r="G85" s="56" t="s">
        <v>534</v>
      </c>
      <c r="H85" s="57">
        <v>45081</v>
      </c>
      <c r="I85" s="57">
        <v>45087</v>
      </c>
      <c r="J85" s="54" t="s">
        <v>410</v>
      </c>
      <c r="K85" s="59">
        <f t="shared" si="7"/>
        <v>94.429857142857145</v>
      </c>
      <c r="L85" s="59">
        <f t="shared" si="8"/>
        <v>7</v>
      </c>
      <c r="M85" s="59">
        <f t="shared" si="9"/>
        <v>152.49</v>
      </c>
      <c r="N85" s="59">
        <v>152.49</v>
      </c>
      <c r="O85" s="59">
        <v>0</v>
      </c>
      <c r="P85" s="123">
        <f t="shared" si="10"/>
        <v>6</v>
      </c>
      <c r="Q85" s="59">
        <v>270.10899999999998</v>
      </c>
      <c r="R85" s="123">
        <v>7</v>
      </c>
      <c r="S85" s="59">
        <v>238.41</v>
      </c>
      <c r="T85" s="59">
        <v>0</v>
      </c>
      <c r="U85" s="60">
        <f t="shared" si="12"/>
        <v>661.00900000000001</v>
      </c>
    </row>
    <row r="86" spans="1:21" s="61" customFormat="1" ht="103.5" x14ac:dyDescent="0.3">
      <c r="A86" s="55" t="s">
        <v>185</v>
      </c>
      <c r="B86" s="101" t="s">
        <v>212</v>
      </c>
      <c r="C86" s="110" t="s">
        <v>361</v>
      </c>
      <c r="D86" s="56" t="s">
        <v>256</v>
      </c>
      <c r="E86" s="54" t="s">
        <v>780</v>
      </c>
      <c r="F86" s="56" t="s">
        <v>468</v>
      </c>
      <c r="G86" s="56" t="s">
        <v>534</v>
      </c>
      <c r="H86" s="57">
        <v>45083</v>
      </c>
      <c r="I86" s="57">
        <v>45086</v>
      </c>
      <c r="J86" s="54" t="s">
        <v>404</v>
      </c>
      <c r="K86" s="59">
        <f t="shared" si="7"/>
        <v>38.923250000000003</v>
      </c>
      <c r="L86" s="59">
        <f t="shared" si="8"/>
        <v>4</v>
      </c>
      <c r="M86" s="59">
        <f t="shared" si="9"/>
        <v>0</v>
      </c>
      <c r="N86" s="59">
        <v>0</v>
      </c>
      <c r="O86" s="59">
        <v>0</v>
      </c>
      <c r="P86" s="123">
        <f t="shared" si="10"/>
        <v>3</v>
      </c>
      <c r="Q86" s="59">
        <v>0</v>
      </c>
      <c r="R86" s="123">
        <v>4</v>
      </c>
      <c r="S86" s="59">
        <v>155.69300000000001</v>
      </c>
      <c r="T86" s="59">
        <v>0</v>
      </c>
      <c r="U86" s="60">
        <f t="shared" si="12"/>
        <v>155.69300000000001</v>
      </c>
    </row>
    <row r="87" spans="1:21" s="103" customFormat="1" ht="69" x14ac:dyDescent="0.3">
      <c r="A87" s="55" t="s">
        <v>185</v>
      </c>
      <c r="B87" s="101" t="s">
        <v>159</v>
      </c>
      <c r="C87" s="110" t="s">
        <v>361</v>
      </c>
      <c r="D87" s="56" t="s">
        <v>236</v>
      </c>
      <c r="E87" s="54" t="s">
        <v>769</v>
      </c>
      <c r="F87" s="56" t="s">
        <v>468</v>
      </c>
      <c r="G87" s="56" t="s">
        <v>534</v>
      </c>
      <c r="H87" s="57">
        <v>45035</v>
      </c>
      <c r="I87" s="57">
        <v>45038</v>
      </c>
      <c r="J87" s="54" t="s">
        <v>373</v>
      </c>
      <c r="K87" s="59">
        <f t="shared" si="7"/>
        <v>152.31075000000001</v>
      </c>
      <c r="L87" s="59">
        <f t="shared" si="8"/>
        <v>4</v>
      </c>
      <c r="M87" s="59">
        <f t="shared" si="9"/>
        <v>331.5</v>
      </c>
      <c r="N87" s="59">
        <v>331.5</v>
      </c>
      <c r="O87" s="59">
        <v>0</v>
      </c>
      <c r="P87" s="123">
        <f t="shared" si="10"/>
        <v>3</v>
      </c>
      <c r="Q87" s="59">
        <f>77.536+107.107</f>
        <v>184.643</v>
      </c>
      <c r="R87" s="123">
        <v>4</v>
      </c>
      <c r="S87" s="59">
        <v>93.1</v>
      </c>
      <c r="T87" s="59">
        <v>0</v>
      </c>
      <c r="U87" s="60">
        <f t="shared" si="12"/>
        <v>609.24300000000005</v>
      </c>
    </row>
    <row r="88" spans="1:21" s="61" customFormat="1" ht="120.75" x14ac:dyDescent="0.3">
      <c r="A88" s="55" t="s">
        <v>185</v>
      </c>
      <c r="B88" s="101" t="s">
        <v>159</v>
      </c>
      <c r="C88" s="110" t="s">
        <v>361</v>
      </c>
      <c r="D88" s="56" t="s">
        <v>236</v>
      </c>
      <c r="E88" s="54" t="s">
        <v>770</v>
      </c>
      <c r="F88" s="56" t="s">
        <v>468</v>
      </c>
      <c r="G88" s="56" t="s">
        <v>534</v>
      </c>
      <c r="H88" s="57">
        <v>45035</v>
      </c>
      <c r="I88" s="57">
        <v>45038</v>
      </c>
      <c r="J88" s="54" t="s">
        <v>373</v>
      </c>
      <c r="K88" s="59">
        <f t="shared" si="7"/>
        <v>82.875</v>
      </c>
      <c r="L88" s="59">
        <f t="shared" si="8"/>
        <v>4.5</v>
      </c>
      <c r="M88" s="59">
        <f t="shared" si="9"/>
        <v>331.5</v>
      </c>
      <c r="N88" s="59">
        <v>331.5</v>
      </c>
      <c r="O88" s="59">
        <v>0</v>
      </c>
      <c r="P88" s="123">
        <f t="shared" si="10"/>
        <v>3</v>
      </c>
      <c r="Q88" s="59">
        <v>0</v>
      </c>
      <c r="R88" s="123">
        <f>I88-H88+1</f>
        <v>4</v>
      </c>
      <c r="S88" s="59">
        <v>0</v>
      </c>
      <c r="T88" s="59">
        <v>0</v>
      </c>
      <c r="U88" s="60">
        <f t="shared" si="12"/>
        <v>331.5</v>
      </c>
    </row>
    <row r="89" spans="1:21" s="103" customFormat="1" ht="51.75" x14ac:dyDescent="0.3">
      <c r="A89" s="55" t="s">
        <v>185</v>
      </c>
      <c r="B89" s="101" t="s">
        <v>159</v>
      </c>
      <c r="C89" s="110" t="s">
        <v>361</v>
      </c>
      <c r="D89" s="56" t="s">
        <v>236</v>
      </c>
      <c r="E89" s="54" t="s">
        <v>720</v>
      </c>
      <c r="F89" s="56" t="s">
        <v>468</v>
      </c>
      <c r="G89" s="56" t="s">
        <v>534</v>
      </c>
      <c r="H89" s="57">
        <v>45035</v>
      </c>
      <c r="I89" s="57">
        <v>45038</v>
      </c>
      <c r="J89" s="54" t="s">
        <v>373</v>
      </c>
      <c r="K89" s="59">
        <f t="shared" si="7"/>
        <v>152.32350000000002</v>
      </c>
      <c r="L89" s="59">
        <f t="shared" si="8"/>
        <v>3.6666666666666665</v>
      </c>
      <c r="M89" s="59">
        <f t="shared" si="9"/>
        <v>331.51400000000001</v>
      </c>
      <c r="N89" s="59">
        <v>331.51400000000001</v>
      </c>
      <c r="O89" s="59">
        <v>0</v>
      </c>
      <c r="P89" s="123">
        <f t="shared" si="10"/>
        <v>3</v>
      </c>
      <c r="Q89" s="59">
        <f>77.536+107.107</f>
        <v>184.643</v>
      </c>
      <c r="R89" s="123">
        <v>4</v>
      </c>
      <c r="S89" s="59">
        <v>93.137</v>
      </c>
      <c r="T89" s="59">
        <v>0</v>
      </c>
      <c r="U89" s="60">
        <f t="shared" si="12"/>
        <v>609.2940000000001</v>
      </c>
    </row>
    <row r="90" spans="1:21" s="61" customFormat="1" ht="86.25" x14ac:dyDescent="0.3">
      <c r="A90" s="55" t="s">
        <v>185</v>
      </c>
      <c r="B90" s="101" t="s">
        <v>159</v>
      </c>
      <c r="C90" s="110" t="s">
        <v>361</v>
      </c>
      <c r="D90" s="56" t="s">
        <v>236</v>
      </c>
      <c r="E90" s="54" t="s">
        <v>771</v>
      </c>
      <c r="F90" s="56" t="s">
        <v>468</v>
      </c>
      <c r="G90" s="56" t="s">
        <v>534</v>
      </c>
      <c r="H90" s="57">
        <v>45035</v>
      </c>
      <c r="I90" s="57">
        <v>45038</v>
      </c>
      <c r="J90" s="54" t="s">
        <v>373</v>
      </c>
      <c r="K90" s="59">
        <f t="shared" si="7"/>
        <v>82.875</v>
      </c>
      <c r="L90" s="59">
        <f t="shared" si="8"/>
        <v>3.6666666666666665</v>
      </c>
      <c r="M90" s="59">
        <f t="shared" si="9"/>
        <v>331.5</v>
      </c>
      <c r="N90" s="59">
        <v>331.5</v>
      </c>
      <c r="O90" s="59">
        <v>0</v>
      </c>
      <c r="P90" s="123">
        <f t="shared" si="10"/>
        <v>3</v>
      </c>
      <c r="Q90" s="59">
        <v>0</v>
      </c>
      <c r="R90" s="123">
        <f>I90-H90+1</f>
        <v>4</v>
      </c>
      <c r="S90" s="59">
        <v>0</v>
      </c>
      <c r="T90" s="59">
        <v>0</v>
      </c>
      <c r="U90" s="60">
        <f t="shared" si="12"/>
        <v>331.5</v>
      </c>
    </row>
    <row r="91" spans="1:21" s="61" customFormat="1" ht="86.25" x14ac:dyDescent="0.3">
      <c r="A91" s="55" t="s">
        <v>185</v>
      </c>
      <c r="B91" s="101" t="s">
        <v>160</v>
      </c>
      <c r="C91" s="110" t="s">
        <v>361</v>
      </c>
      <c r="D91" s="56" t="s">
        <v>543</v>
      </c>
      <c r="E91" s="54" t="s">
        <v>773</v>
      </c>
      <c r="F91" s="56" t="s">
        <v>468</v>
      </c>
      <c r="G91" s="56" t="s">
        <v>534</v>
      </c>
      <c r="H91" s="57">
        <v>45035</v>
      </c>
      <c r="I91" s="57">
        <v>45037</v>
      </c>
      <c r="J91" s="54" t="s">
        <v>376</v>
      </c>
      <c r="K91" s="59">
        <f t="shared" si="7"/>
        <v>205.00399999999999</v>
      </c>
      <c r="L91" s="59">
        <f t="shared" si="8"/>
        <v>3.5</v>
      </c>
      <c r="M91" s="59">
        <f t="shared" si="9"/>
        <v>308.43400000000003</v>
      </c>
      <c r="N91" s="59">
        <v>308.43400000000003</v>
      </c>
      <c r="O91" s="59">
        <v>0</v>
      </c>
      <c r="P91" s="123">
        <f t="shared" si="10"/>
        <v>2</v>
      </c>
      <c r="Q91" s="59">
        <v>94.492000000000004</v>
      </c>
      <c r="R91" s="123">
        <v>3</v>
      </c>
      <c r="S91" s="59">
        <v>178.286</v>
      </c>
      <c r="T91" s="59">
        <v>33.799999999999997</v>
      </c>
      <c r="U91" s="60">
        <f t="shared" si="12"/>
        <v>615.01199999999994</v>
      </c>
    </row>
    <row r="92" spans="1:21" s="61" customFormat="1" ht="51.75" x14ac:dyDescent="0.3">
      <c r="A92" s="55" t="s">
        <v>185</v>
      </c>
      <c r="B92" s="101" t="s">
        <v>160</v>
      </c>
      <c r="C92" s="110" t="s">
        <v>361</v>
      </c>
      <c r="D92" s="56" t="s">
        <v>543</v>
      </c>
      <c r="E92" s="54" t="s">
        <v>772</v>
      </c>
      <c r="F92" s="56" t="s">
        <v>468</v>
      </c>
      <c r="G92" s="56" t="s">
        <v>534</v>
      </c>
      <c r="H92" s="57">
        <v>45035</v>
      </c>
      <c r="I92" s="57">
        <v>45037</v>
      </c>
      <c r="J92" s="54" t="s">
        <v>376</v>
      </c>
      <c r="K92" s="59">
        <f t="shared" si="7"/>
        <v>193.73733333333334</v>
      </c>
      <c r="L92" s="59">
        <f t="shared" si="8"/>
        <v>3.6666666666666665</v>
      </c>
      <c r="M92" s="59">
        <f t="shared" si="9"/>
        <v>308.43400000000003</v>
      </c>
      <c r="N92" s="59">
        <v>308.43400000000003</v>
      </c>
      <c r="O92" s="59">
        <v>0</v>
      </c>
      <c r="P92" s="123">
        <f t="shared" si="10"/>
        <v>2</v>
      </c>
      <c r="Q92" s="59">
        <v>94.492000000000004</v>
      </c>
      <c r="R92" s="123">
        <v>3</v>
      </c>
      <c r="S92" s="59">
        <v>178.286</v>
      </c>
      <c r="T92" s="59">
        <v>0</v>
      </c>
      <c r="U92" s="60">
        <f t="shared" si="12"/>
        <v>581.21199999999999</v>
      </c>
    </row>
    <row r="93" spans="1:21" s="61" customFormat="1" ht="51.75" x14ac:dyDescent="0.3">
      <c r="A93" s="55" t="s">
        <v>185</v>
      </c>
      <c r="B93" s="101" t="s">
        <v>204</v>
      </c>
      <c r="C93" s="110" t="s">
        <v>361</v>
      </c>
      <c r="D93" s="56" t="s">
        <v>237</v>
      </c>
      <c r="E93" s="54" t="s">
        <v>720</v>
      </c>
      <c r="F93" s="56" t="s">
        <v>468</v>
      </c>
      <c r="G93" s="56" t="s">
        <v>534</v>
      </c>
      <c r="H93" s="57">
        <v>45042</v>
      </c>
      <c r="I93" s="57">
        <v>45045</v>
      </c>
      <c r="J93" s="54" t="s">
        <v>408</v>
      </c>
      <c r="K93" s="59">
        <f t="shared" si="7"/>
        <v>118.556</v>
      </c>
      <c r="L93" s="59">
        <f t="shared" si="8"/>
        <v>3.6666666666666665</v>
      </c>
      <c r="M93" s="59">
        <f t="shared" si="9"/>
        <v>219.40799999999999</v>
      </c>
      <c r="N93" s="59">
        <v>219.40799999999999</v>
      </c>
      <c r="O93" s="59">
        <v>0</v>
      </c>
      <c r="P93" s="123">
        <f t="shared" si="10"/>
        <v>3</v>
      </c>
      <c r="Q93" s="59">
        <v>135.83000000000001</v>
      </c>
      <c r="R93" s="123">
        <v>4</v>
      </c>
      <c r="S93" s="59">
        <v>118.986</v>
      </c>
      <c r="T93" s="59">
        <v>0</v>
      </c>
      <c r="U93" s="60">
        <f t="shared" si="12"/>
        <v>474.22399999999999</v>
      </c>
    </row>
    <row r="94" spans="1:21" s="61" customFormat="1" ht="51.75" x14ac:dyDescent="0.3">
      <c r="A94" s="55" t="s">
        <v>185</v>
      </c>
      <c r="B94" s="101" t="s">
        <v>204</v>
      </c>
      <c r="C94" s="110" t="s">
        <v>361</v>
      </c>
      <c r="D94" s="56" t="s">
        <v>237</v>
      </c>
      <c r="E94" s="54" t="s">
        <v>772</v>
      </c>
      <c r="F94" s="56" t="s">
        <v>468</v>
      </c>
      <c r="G94" s="56" t="s">
        <v>534</v>
      </c>
      <c r="H94" s="57">
        <v>45042</v>
      </c>
      <c r="I94" s="57">
        <v>45045</v>
      </c>
      <c r="J94" s="54" t="s">
        <v>408</v>
      </c>
      <c r="K94" s="59">
        <f t="shared" si="7"/>
        <v>118.556</v>
      </c>
      <c r="L94" s="59">
        <f t="shared" si="8"/>
        <v>3.6666666666666665</v>
      </c>
      <c r="M94" s="59">
        <f t="shared" si="9"/>
        <v>219.40799999999999</v>
      </c>
      <c r="N94" s="59">
        <v>219.40799999999999</v>
      </c>
      <c r="O94" s="59">
        <v>0</v>
      </c>
      <c r="P94" s="123">
        <f t="shared" si="10"/>
        <v>3</v>
      </c>
      <c r="Q94" s="59">
        <v>135.83000000000001</v>
      </c>
      <c r="R94" s="123">
        <v>4</v>
      </c>
      <c r="S94" s="59">
        <v>118.986</v>
      </c>
      <c r="T94" s="59">
        <v>0</v>
      </c>
      <c r="U94" s="60">
        <f t="shared" si="12"/>
        <v>474.22399999999999</v>
      </c>
    </row>
    <row r="95" spans="1:21" s="61" customFormat="1" ht="51.75" x14ac:dyDescent="0.3">
      <c r="A95" s="55" t="s">
        <v>185</v>
      </c>
      <c r="B95" s="101" t="s">
        <v>204</v>
      </c>
      <c r="C95" s="110" t="s">
        <v>361</v>
      </c>
      <c r="D95" s="56" t="s">
        <v>237</v>
      </c>
      <c r="E95" s="54" t="s">
        <v>774</v>
      </c>
      <c r="F95" s="56" t="s">
        <v>468</v>
      </c>
      <c r="G95" s="56" t="s">
        <v>534</v>
      </c>
      <c r="H95" s="57">
        <v>45042</v>
      </c>
      <c r="I95" s="57">
        <v>45045</v>
      </c>
      <c r="J95" s="54" t="s">
        <v>408</v>
      </c>
      <c r="K95" s="59">
        <f t="shared" si="7"/>
        <v>118.556</v>
      </c>
      <c r="L95" s="59">
        <f t="shared" si="8"/>
        <v>3.5</v>
      </c>
      <c r="M95" s="59">
        <f t="shared" si="9"/>
        <v>219.40799999999999</v>
      </c>
      <c r="N95" s="59">
        <v>219.40799999999999</v>
      </c>
      <c r="O95" s="59">
        <v>0</v>
      </c>
      <c r="P95" s="123">
        <f t="shared" si="10"/>
        <v>3</v>
      </c>
      <c r="Q95" s="59">
        <v>135.83000000000001</v>
      </c>
      <c r="R95" s="123">
        <v>4</v>
      </c>
      <c r="S95" s="59">
        <v>118.986</v>
      </c>
      <c r="T95" s="59">
        <v>0</v>
      </c>
      <c r="U95" s="60">
        <f t="shared" si="12"/>
        <v>474.22399999999999</v>
      </c>
    </row>
    <row r="96" spans="1:21" s="61" customFormat="1" ht="120.75" x14ac:dyDescent="0.3">
      <c r="A96" s="55" t="s">
        <v>185</v>
      </c>
      <c r="B96" s="101" t="s">
        <v>205</v>
      </c>
      <c r="C96" s="110" t="s">
        <v>361</v>
      </c>
      <c r="D96" s="56" t="s">
        <v>562</v>
      </c>
      <c r="E96" s="54" t="s">
        <v>770</v>
      </c>
      <c r="F96" s="56" t="s">
        <v>468</v>
      </c>
      <c r="G96" s="56" t="s">
        <v>534</v>
      </c>
      <c r="H96" s="57">
        <v>45055</v>
      </c>
      <c r="I96" s="57">
        <v>45058</v>
      </c>
      <c r="J96" s="54" t="s">
        <v>416</v>
      </c>
      <c r="K96" s="59">
        <f t="shared" si="7"/>
        <v>44.044750000000001</v>
      </c>
      <c r="L96" s="59">
        <f t="shared" si="8"/>
        <v>4.5</v>
      </c>
      <c r="M96" s="59">
        <f t="shared" si="9"/>
        <v>0</v>
      </c>
      <c r="N96" s="59">
        <v>0</v>
      </c>
      <c r="O96" s="59">
        <v>0</v>
      </c>
      <c r="P96" s="123">
        <f t="shared" si="10"/>
        <v>3</v>
      </c>
      <c r="Q96" s="59">
        <v>0</v>
      </c>
      <c r="R96" s="123">
        <v>4</v>
      </c>
      <c r="S96" s="59">
        <v>176.179</v>
      </c>
      <c r="T96" s="59">
        <v>0</v>
      </c>
      <c r="U96" s="60">
        <f t="shared" si="12"/>
        <v>176.179</v>
      </c>
    </row>
    <row r="97" spans="1:21" s="61" customFormat="1" ht="86.25" x14ac:dyDescent="0.3">
      <c r="A97" s="55" t="s">
        <v>185</v>
      </c>
      <c r="B97" s="101" t="s">
        <v>205</v>
      </c>
      <c r="C97" s="110" t="s">
        <v>361</v>
      </c>
      <c r="D97" s="56" t="s">
        <v>562</v>
      </c>
      <c r="E97" s="54" t="s">
        <v>771</v>
      </c>
      <c r="F97" s="56" t="s">
        <v>468</v>
      </c>
      <c r="G97" s="56" t="s">
        <v>534</v>
      </c>
      <c r="H97" s="57">
        <v>45055</v>
      </c>
      <c r="I97" s="57">
        <v>45058</v>
      </c>
      <c r="J97" s="54" t="s">
        <v>416</v>
      </c>
      <c r="K97" s="59">
        <f t="shared" si="7"/>
        <v>44.044750000000001</v>
      </c>
      <c r="L97" s="59">
        <f t="shared" si="8"/>
        <v>3.6666666666666665</v>
      </c>
      <c r="M97" s="59">
        <f t="shared" si="9"/>
        <v>0</v>
      </c>
      <c r="N97" s="59">
        <v>0</v>
      </c>
      <c r="O97" s="59">
        <v>0</v>
      </c>
      <c r="P97" s="123">
        <f t="shared" si="10"/>
        <v>3</v>
      </c>
      <c r="Q97" s="59">
        <v>0</v>
      </c>
      <c r="R97" s="123">
        <v>4</v>
      </c>
      <c r="S97" s="59">
        <v>176.179</v>
      </c>
      <c r="T97" s="59">
        <v>0</v>
      </c>
      <c r="U97" s="60">
        <f t="shared" si="12"/>
        <v>176.179</v>
      </c>
    </row>
    <row r="98" spans="1:21" s="61" customFormat="1" ht="86.25" x14ac:dyDescent="0.3">
      <c r="A98" s="55" t="s">
        <v>185</v>
      </c>
      <c r="B98" s="101" t="s">
        <v>205</v>
      </c>
      <c r="C98" s="110" t="s">
        <v>361</v>
      </c>
      <c r="D98" s="56" t="s">
        <v>562</v>
      </c>
      <c r="E98" s="54" t="s">
        <v>773</v>
      </c>
      <c r="F98" s="56" t="s">
        <v>468</v>
      </c>
      <c r="G98" s="56" t="s">
        <v>534</v>
      </c>
      <c r="H98" s="57">
        <v>45055</v>
      </c>
      <c r="I98" s="57">
        <v>45058</v>
      </c>
      <c r="J98" s="54" t="s">
        <v>416</v>
      </c>
      <c r="K98" s="59">
        <f t="shared" si="7"/>
        <v>44.044750000000001</v>
      </c>
      <c r="L98" s="59">
        <f t="shared" si="8"/>
        <v>3.5</v>
      </c>
      <c r="M98" s="59">
        <f t="shared" si="9"/>
        <v>0</v>
      </c>
      <c r="N98" s="59">
        <v>0</v>
      </c>
      <c r="O98" s="59">
        <v>0</v>
      </c>
      <c r="P98" s="123">
        <f t="shared" si="10"/>
        <v>3</v>
      </c>
      <c r="Q98" s="59">
        <v>0</v>
      </c>
      <c r="R98" s="123">
        <v>4</v>
      </c>
      <c r="S98" s="59">
        <v>176.179</v>
      </c>
      <c r="T98" s="59">
        <v>0</v>
      </c>
      <c r="U98" s="60">
        <f t="shared" si="12"/>
        <v>176.179</v>
      </c>
    </row>
    <row r="99" spans="1:21" s="61" customFormat="1" ht="86.25" x14ac:dyDescent="0.3">
      <c r="A99" s="55" t="s">
        <v>185</v>
      </c>
      <c r="B99" s="101" t="s">
        <v>206</v>
      </c>
      <c r="C99" s="110" t="s">
        <v>361</v>
      </c>
      <c r="D99" s="56" t="s">
        <v>544</v>
      </c>
      <c r="E99" s="54" t="s">
        <v>775</v>
      </c>
      <c r="F99" s="56" t="s">
        <v>468</v>
      </c>
      <c r="G99" s="56" t="s">
        <v>534</v>
      </c>
      <c r="H99" s="57">
        <v>45047</v>
      </c>
      <c r="I99" s="57">
        <v>45051</v>
      </c>
      <c r="J99" s="54" t="s">
        <v>373</v>
      </c>
      <c r="K99" s="59">
        <f t="shared" si="7"/>
        <v>13.005799999999999</v>
      </c>
      <c r="L99" s="59">
        <f t="shared" si="8"/>
        <v>5</v>
      </c>
      <c r="M99" s="59">
        <f t="shared" si="9"/>
        <v>0</v>
      </c>
      <c r="N99" s="59">
        <v>0</v>
      </c>
      <c r="O99" s="59">
        <v>0</v>
      </c>
      <c r="P99" s="123">
        <f t="shared" si="10"/>
        <v>4</v>
      </c>
      <c r="Q99" s="59">
        <v>0</v>
      </c>
      <c r="R99" s="123">
        <v>5</v>
      </c>
      <c r="S99" s="59">
        <v>65.028999999999996</v>
      </c>
      <c r="T99" s="59">
        <v>0</v>
      </c>
      <c r="U99" s="60">
        <f t="shared" si="12"/>
        <v>65.028999999999996</v>
      </c>
    </row>
    <row r="100" spans="1:21" s="61" customFormat="1" ht="86.25" x14ac:dyDescent="0.3">
      <c r="A100" s="55" t="s">
        <v>185</v>
      </c>
      <c r="B100" s="101" t="s">
        <v>207</v>
      </c>
      <c r="C100" s="110" t="s">
        <v>361</v>
      </c>
      <c r="D100" s="56" t="s">
        <v>252</v>
      </c>
      <c r="E100" s="54" t="s">
        <v>776</v>
      </c>
      <c r="F100" s="56" t="s">
        <v>468</v>
      </c>
      <c r="G100" s="56" t="s">
        <v>534</v>
      </c>
      <c r="H100" s="57">
        <v>45062</v>
      </c>
      <c r="I100" s="57">
        <v>45064</v>
      </c>
      <c r="J100" s="54" t="s">
        <v>376</v>
      </c>
      <c r="K100" s="59">
        <f t="shared" si="7"/>
        <v>60.41</v>
      </c>
      <c r="L100" s="59">
        <f t="shared" si="8"/>
        <v>3</v>
      </c>
      <c r="M100" s="59">
        <f t="shared" si="9"/>
        <v>0</v>
      </c>
      <c r="N100" s="59">
        <v>0</v>
      </c>
      <c r="O100" s="59">
        <v>0</v>
      </c>
      <c r="P100" s="123">
        <f t="shared" si="10"/>
        <v>2</v>
      </c>
      <c r="Q100" s="59">
        <v>0</v>
      </c>
      <c r="R100" s="123">
        <v>3</v>
      </c>
      <c r="S100" s="59">
        <v>181.23</v>
      </c>
      <c r="T100" s="59">
        <v>0</v>
      </c>
      <c r="U100" s="60">
        <f t="shared" si="12"/>
        <v>181.23</v>
      </c>
    </row>
    <row r="101" spans="1:21" s="61" customFormat="1" ht="51.75" x14ac:dyDescent="0.3">
      <c r="A101" s="55" t="s">
        <v>185</v>
      </c>
      <c r="B101" s="101" t="s">
        <v>207</v>
      </c>
      <c r="C101" s="110" t="s">
        <v>361</v>
      </c>
      <c r="D101" s="56" t="s">
        <v>252</v>
      </c>
      <c r="E101" s="54" t="s">
        <v>774</v>
      </c>
      <c r="F101" s="56" t="s">
        <v>468</v>
      </c>
      <c r="G101" s="56" t="s">
        <v>534</v>
      </c>
      <c r="H101" s="57">
        <v>45062</v>
      </c>
      <c r="I101" s="57">
        <v>45064</v>
      </c>
      <c r="J101" s="54" t="s">
        <v>376</v>
      </c>
      <c r="K101" s="59">
        <f t="shared" si="7"/>
        <v>60.41</v>
      </c>
      <c r="L101" s="59">
        <f t="shared" si="8"/>
        <v>3.5</v>
      </c>
      <c r="M101" s="59">
        <f t="shared" si="9"/>
        <v>0</v>
      </c>
      <c r="N101" s="59">
        <v>0</v>
      </c>
      <c r="O101" s="59">
        <v>0</v>
      </c>
      <c r="P101" s="123">
        <f t="shared" si="10"/>
        <v>2</v>
      </c>
      <c r="Q101" s="59">
        <v>0</v>
      </c>
      <c r="R101" s="123">
        <v>3</v>
      </c>
      <c r="S101" s="59">
        <v>181.23</v>
      </c>
      <c r="T101" s="59">
        <v>0</v>
      </c>
      <c r="U101" s="60">
        <f t="shared" si="12"/>
        <v>181.23</v>
      </c>
    </row>
    <row r="102" spans="1:21" s="61" customFormat="1" ht="120.75" x14ac:dyDescent="0.3">
      <c r="A102" s="55" t="s">
        <v>185</v>
      </c>
      <c r="B102" s="101" t="s">
        <v>208</v>
      </c>
      <c r="C102" s="110" t="s">
        <v>361</v>
      </c>
      <c r="D102" s="56" t="s">
        <v>253</v>
      </c>
      <c r="E102" s="54" t="s">
        <v>770</v>
      </c>
      <c r="F102" s="56" t="s">
        <v>468</v>
      </c>
      <c r="G102" s="56" t="s">
        <v>534</v>
      </c>
      <c r="H102" s="57">
        <v>45069</v>
      </c>
      <c r="I102" s="57">
        <v>45071</v>
      </c>
      <c r="J102" s="54" t="s">
        <v>409</v>
      </c>
      <c r="K102" s="59">
        <f t="shared" si="7"/>
        <v>34.877333333333333</v>
      </c>
      <c r="L102" s="59">
        <f t="shared" si="8"/>
        <v>4.5</v>
      </c>
      <c r="M102" s="59">
        <f t="shared" si="9"/>
        <v>0</v>
      </c>
      <c r="N102" s="59">
        <v>0</v>
      </c>
      <c r="O102" s="59">
        <v>0</v>
      </c>
      <c r="P102" s="123">
        <f t="shared" si="10"/>
        <v>2</v>
      </c>
      <c r="Q102" s="59">
        <v>0</v>
      </c>
      <c r="R102" s="123">
        <v>3</v>
      </c>
      <c r="S102" s="59">
        <v>104.63200000000001</v>
      </c>
      <c r="T102" s="59">
        <v>0</v>
      </c>
      <c r="U102" s="60">
        <f t="shared" si="12"/>
        <v>104.63200000000001</v>
      </c>
    </row>
    <row r="103" spans="1:21" s="61" customFormat="1" ht="86.25" x14ac:dyDescent="0.3">
      <c r="A103" s="55" t="s">
        <v>185</v>
      </c>
      <c r="B103" s="101" t="s">
        <v>208</v>
      </c>
      <c r="C103" s="110" t="s">
        <v>361</v>
      </c>
      <c r="D103" s="56" t="s">
        <v>253</v>
      </c>
      <c r="E103" s="54" t="s">
        <v>720</v>
      </c>
      <c r="F103" s="56" t="s">
        <v>468</v>
      </c>
      <c r="G103" s="56" t="s">
        <v>534</v>
      </c>
      <c r="H103" s="57">
        <v>45069</v>
      </c>
      <c r="I103" s="57">
        <v>45071</v>
      </c>
      <c r="J103" s="54" t="s">
        <v>409</v>
      </c>
      <c r="K103" s="59">
        <f t="shared" si="7"/>
        <v>34.877333333333333</v>
      </c>
      <c r="L103" s="59">
        <f t="shared" si="8"/>
        <v>3.6666666666666665</v>
      </c>
      <c r="M103" s="59">
        <f t="shared" si="9"/>
        <v>0</v>
      </c>
      <c r="N103" s="59">
        <v>0</v>
      </c>
      <c r="O103" s="59">
        <v>0</v>
      </c>
      <c r="P103" s="123">
        <f t="shared" si="10"/>
        <v>2</v>
      </c>
      <c r="Q103" s="59">
        <v>0</v>
      </c>
      <c r="R103" s="123">
        <v>3</v>
      </c>
      <c r="S103" s="59">
        <v>104.63200000000001</v>
      </c>
      <c r="T103" s="59">
        <v>0</v>
      </c>
      <c r="U103" s="60">
        <f t="shared" si="12"/>
        <v>104.63200000000001</v>
      </c>
    </row>
    <row r="104" spans="1:21" s="61" customFormat="1" ht="86.25" x14ac:dyDescent="0.3">
      <c r="A104" s="55" t="s">
        <v>185</v>
      </c>
      <c r="B104" s="101" t="s">
        <v>208</v>
      </c>
      <c r="C104" s="110" t="s">
        <v>361</v>
      </c>
      <c r="D104" s="56" t="s">
        <v>253</v>
      </c>
      <c r="E104" s="54" t="s">
        <v>771</v>
      </c>
      <c r="F104" s="56" t="s">
        <v>468</v>
      </c>
      <c r="G104" s="56" t="s">
        <v>534</v>
      </c>
      <c r="H104" s="57">
        <v>45069</v>
      </c>
      <c r="I104" s="57">
        <v>45071</v>
      </c>
      <c r="J104" s="54" t="s">
        <v>409</v>
      </c>
      <c r="K104" s="59">
        <f t="shared" si="7"/>
        <v>34.877333333333333</v>
      </c>
      <c r="L104" s="59">
        <f t="shared" si="8"/>
        <v>3.6666666666666665</v>
      </c>
      <c r="M104" s="59">
        <f t="shared" si="9"/>
        <v>0</v>
      </c>
      <c r="N104" s="59">
        <v>0</v>
      </c>
      <c r="O104" s="59">
        <v>0</v>
      </c>
      <c r="P104" s="123">
        <f t="shared" si="10"/>
        <v>2</v>
      </c>
      <c r="Q104" s="59">
        <v>0</v>
      </c>
      <c r="R104" s="123">
        <v>3</v>
      </c>
      <c r="S104" s="59">
        <v>104.63200000000001</v>
      </c>
      <c r="T104" s="59">
        <v>0</v>
      </c>
      <c r="U104" s="60">
        <f t="shared" si="12"/>
        <v>104.63200000000001</v>
      </c>
    </row>
    <row r="105" spans="1:21" s="61" customFormat="1" ht="51.75" x14ac:dyDescent="0.3">
      <c r="A105" s="55" t="s">
        <v>185</v>
      </c>
      <c r="B105" s="101" t="s">
        <v>209</v>
      </c>
      <c r="C105" s="110" t="s">
        <v>361</v>
      </c>
      <c r="D105" s="56" t="s">
        <v>254</v>
      </c>
      <c r="E105" s="54" t="s">
        <v>777</v>
      </c>
      <c r="F105" s="56" t="s">
        <v>468</v>
      </c>
      <c r="G105" s="56" t="s">
        <v>534</v>
      </c>
      <c r="H105" s="57">
        <v>45069</v>
      </c>
      <c r="I105" s="57">
        <v>45071</v>
      </c>
      <c r="J105" s="54" t="s">
        <v>364</v>
      </c>
      <c r="K105" s="59">
        <f t="shared" si="7"/>
        <v>127.05133333333333</v>
      </c>
      <c r="L105" s="59">
        <f t="shared" si="8"/>
        <v>3</v>
      </c>
      <c r="M105" s="59">
        <f t="shared" si="9"/>
        <v>115.349</v>
      </c>
      <c r="N105" s="59">
        <v>115.349</v>
      </c>
      <c r="O105" s="59">
        <v>0</v>
      </c>
      <c r="P105" s="123">
        <f t="shared" si="10"/>
        <v>2</v>
      </c>
      <c r="Q105" s="59">
        <v>166.15199999999999</v>
      </c>
      <c r="R105" s="123">
        <v>3</v>
      </c>
      <c r="S105" s="59">
        <v>99.653000000000006</v>
      </c>
      <c r="T105" s="59">
        <v>0</v>
      </c>
      <c r="U105" s="60">
        <f t="shared" si="12"/>
        <v>381.154</v>
      </c>
    </row>
    <row r="106" spans="1:21" s="61" customFormat="1" ht="86.25" x14ac:dyDescent="0.3">
      <c r="A106" s="55" t="s">
        <v>185</v>
      </c>
      <c r="B106" s="101" t="s">
        <v>209</v>
      </c>
      <c r="C106" s="110" t="s">
        <v>361</v>
      </c>
      <c r="D106" s="56" t="s">
        <v>254</v>
      </c>
      <c r="E106" s="54" t="s">
        <v>778</v>
      </c>
      <c r="F106" s="56" t="s">
        <v>468</v>
      </c>
      <c r="G106" s="56" t="s">
        <v>534</v>
      </c>
      <c r="H106" s="57">
        <v>45069</v>
      </c>
      <c r="I106" s="57">
        <v>45071</v>
      </c>
      <c r="J106" s="54" t="s">
        <v>364</v>
      </c>
      <c r="K106" s="59">
        <f t="shared" si="7"/>
        <v>127.05133333333333</v>
      </c>
      <c r="L106" s="59">
        <f t="shared" si="8"/>
        <v>3</v>
      </c>
      <c r="M106" s="59">
        <f t="shared" si="9"/>
        <v>115.349</v>
      </c>
      <c r="N106" s="59">
        <v>115.349</v>
      </c>
      <c r="O106" s="59">
        <v>0</v>
      </c>
      <c r="P106" s="123">
        <f t="shared" si="10"/>
        <v>2</v>
      </c>
      <c r="Q106" s="59">
        <v>166.15199999999999</v>
      </c>
      <c r="R106" s="123">
        <v>3</v>
      </c>
      <c r="S106" s="59">
        <v>99.653000000000006</v>
      </c>
      <c r="T106" s="59">
        <v>0</v>
      </c>
      <c r="U106" s="60">
        <f t="shared" si="12"/>
        <v>381.154</v>
      </c>
    </row>
    <row r="107" spans="1:21" s="103" customFormat="1" ht="51.75" x14ac:dyDescent="0.3">
      <c r="A107" s="55" t="s">
        <v>186</v>
      </c>
      <c r="B107" s="101" t="s">
        <v>161</v>
      </c>
      <c r="C107" s="110" t="s">
        <v>361</v>
      </c>
      <c r="D107" s="56" t="s">
        <v>578</v>
      </c>
      <c r="E107" s="54" t="s">
        <v>782</v>
      </c>
      <c r="F107" s="56" t="s">
        <v>468</v>
      </c>
      <c r="G107" s="56" t="s">
        <v>534</v>
      </c>
      <c r="H107" s="57">
        <v>45111</v>
      </c>
      <c r="I107" s="57">
        <v>45119</v>
      </c>
      <c r="J107" s="54" t="s">
        <v>386</v>
      </c>
      <c r="K107" s="59">
        <f t="shared" si="7"/>
        <v>141.71677777777779</v>
      </c>
      <c r="L107" s="59">
        <f t="shared" si="8"/>
        <v>9</v>
      </c>
      <c r="M107" s="59">
        <f t="shared" si="9"/>
        <v>285.04599999999999</v>
      </c>
      <c r="N107" s="59">
        <v>285.04599999999999</v>
      </c>
      <c r="O107" s="59">
        <v>0</v>
      </c>
      <c r="P107" s="123">
        <f t="shared" si="10"/>
        <v>8</v>
      </c>
      <c r="Q107" s="59">
        <v>527.87699999999995</v>
      </c>
      <c r="R107" s="123">
        <f t="shared" ref="R107:R170" si="13">I107-H107+1</f>
        <v>9</v>
      </c>
      <c r="S107" s="59">
        <v>146.63200000000001</v>
      </c>
      <c r="T107" s="59">
        <v>315.89600000000002</v>
      </c>
      <c r="U107" s="60">
        <f t="shared" si="12"/>
        <v>1275.451</v>
      </c>
    </row>
    <row r="108" spans="1:21" s="61" customFormat="1" ht="51.75" x14ac:dyDescent="0.3">
      <c r="A108" s="55" t="s">
        <v>186</v>
      </c>
      <c r="B108" s="101" t="s">
        <v>162</v>
      </c>
      <c r="C108" s="110" t="s">
        <v>361</v>
      </c>
      <c r="D108" s="56" t="s">
        <v>579</v>
      </c>
      <c r="E108" s="54" t="s">
        <v>721</v>
      </c>
      <c r="F108" s="56" t="s">
        <v>468</v>
      </c>
      <c r="G108" s="56" t="s">
        <v>534</v>
      </c>
      <c r="H108" s="57">
        <v>45112</v>
      </c>
      <c r="I108" s="57">
        <v>45114</v>
      </c>
      <c r="J108" s="54" t="s">
        <v>421</v>
      </c>
      <c r="K108" s="59">
        <f t="shared" si="7"/>
        <v>17.758666666666667</v>
      </c>
      <c r="L108" s="59">
        <f t="shared" si="8"/>
        <v>3</v>
      </c>
      <c r="M108" s="59">
        <f t="shared" si="9"/>
        <v>0</v>
      </c>
      <c r="N108" s="59">
        <v>0</v>
      </c>
      <c r="O108" s="59">
        <v>0</v>
      </c>
      <c r="P108" s="123">
        <f t="shared" si="10"/>
        <v>2</v>
      </c>
      <c r="Q108" s="59">
        <v>0</v>
      </c>
      <c r="R108" s="123">
        <f t="shared" si="13"/>
        <v>3</v>
      </c>
      <c r="S108" s="59">
        <v>53.276000000000003</v>
      </c>
      <c r="T108" s="59">
        <v>0</v>
      </c>
      <c r="U108" s="60">
        <f t="shared" si="12"/>
        <v>53.276000000000003</v>
      </c>
    </row>
    <row r="109" spans="1:21" s="61" customFormat="1" ht="69" x14ac:dyDescent="0.3">
      <c r="A109" s="55" t="s">
        <v>186</v>
      </c>
      <c r="B109" s="101" t="s">
        <v>162</v>
      </c>
      <c r="C109" s="110" t="s">
        <v>361</v>
      </c>
      <c r="D109" s="56" t="s">
        <v>579</v>
      </c>
      <c r="E109" s="54" t="s">
        <v>783</v>
      </c>
      <c r="F109" s="56" t="s">
        <v>468</v>
      </c>
      <c r="G109" s="56" t="s">
        <v>534</v>
      </c>
      <c r="H109" s="57">
        <v>45112</v>
      </c>
      <c r="I109" s="57">
        <v>45114</v>
      </c>
      <c r="J109" s="54" t="s">
        <v>421</v>
      </c>
      <c r="K109" s="59">
        <f t="shared" si="7"/>
        <v>17.758666666666667</v>
      </c>
      <c r="L109" s="59">
        <f t="shared" si="8"/>
        <v>3</v>
      </c>
      <c r="M109" s="59">
        <f t="shared" si="9"/>
        <v>0</v>
      </c>
      <c r="N109" s="59">
        <v>0</v>
      </c>
      <c r="O109" s="59">
        <v>0</v>
      </c>
      <c r="P109" s="123">
        <f t="shared" si="10"/>
        <v>2</v>
      </c>
      <c r="Q109" s="59">
        <v>0</v>
      </c>
      <c r="R109" s="123">
        <f t="shared" si="13"/>
        <v>3</v>
      </c>
      <c r="S109" s="59">
        <v>53.276000000000003</v>
      </c>
      <c r="T109" s="59">
        <v>0</v>
      </c>
      <c r="U109" s="60">
        <f t="shared" si="12"/>
        <v>53.276000000000003</v>
      </c>
    </row>
    <row r="110" spans="1:21" s="61" customFormat="1" ht="51.75" x14ac:dyDescent="0.3">
      <c r="A110" s="55" t="s">
        <v>186</v>
      </c>
      <c r="B110" s="101" t="s">
        <v>163</v>
      </c>
      <c r="C110" s="110" t="s">
        <v>361</v>
      </c>
      <c r="D110" s="56" t="s">
        <v>563</v>
      </c>
      <c r="E110" s="54" t="s">
        <v>786</v>
      </c>
      <c r="F110" s="56" t="s">
        <v>468</v>
      </c>
      <c r="G110" s="56" t="s">
        <v>534</v>
      </c>
      <c r="H110" s="57">
        <v>45113</v>
      </c>
      <c r="I110" s="57">
        <v>45117</v>
      </c>
      <c r="J110" s="54" t="s">
        <v>386</v>
      </c>
      <c r="K110" s="59">
        <f t="shared" si="7"/>
        <v>108.66500000000001</v>
      </c>
      <c r="L110" s="59">
        <f t="shared" si="8"/>
        <v>5</v>
      </c>
      <c r="M110" s="59">
        <f t="shared" si="9"/>
        <v>294.16000000000003</v>
      </c>
      <c r="N110" s="59">
        <v>294.16000000000003</v>
      </c>
      <c r="O110" s="59">
        <v>0</v>
      </c>
      <c r="P110" s="123">
        <f t="shared" si="10"/>
        <v>4</v>
      </c>
      <c r="Q110" s="59">
        <v>132.804</v>
      </c>
      <c r="R110" s="123">
        <f t="shared" si="13"/>
        <v>5</v>
      </c>
      <c r="S110" s="59">
        <v>96.515000000000001</v>
      </c>
      <c r="T110" s="59">
        <v>19.846</v>
      </c>
      <c r="U110" s="60">
        <f t="shared" si="12"/>
        <v>543.32500000000005</v>
      </c>
    </row>
    <row r="111" spans="1:21" s="61" customFormat="1" ht="51.75" x14ac:dyDescent="0.3">
      <c r="A111" s="55" t="s">
        <v>186</v>
      </c>
      <c r="B111" s="101" t="s">
        <v>163</v>
      </c>
      <c r="C111" s="110" t="s">
        <v>361</v>
      </c>
      <c r="D111" s="56" t="s">
        <v>563</v>
      </c>
      <c r="E111" s="54" t="s">
        <v>785</v>
      </c>
      <c r="F111" s="56" t="s">
        <v>468</v>
      </c>
      <c r="G111" s="56" t="s">
        <v>534</v>
      </c>
      <c r="H111" s="57">
        <v>45113</v>
      </c>
      <c r="I111" s="57">
        <v>45117</v>
      </c>
      <c r="J111" s="54" t="s">
        <v>386</v>
      </c>
      <c r="K111" s="59">
        <f t="shared" si="7"/>
        <v>82.104200000000006</v>
      </c>
      <c r="L111" s="59">
        <f t="shared" si="8"/>
        <v>5</v>
      </c>
      <c r="M111" s="59">
        <f t="shared" si="9"/>
        <v>294.16000000000003</v>
      </c>
      <c r="N111" s="59">
        <v>294.16000000000003</v>
      </c>
      <c r="O111" s="59">
        <v>0</v>
      </c>
      <c r="P111" s="123">
        <f t="shared" si="10"/>
        <v>4</v>
      </c>
      <c r="Q111" s="59">
        <v>0</v>
      </c>
      <c r="R111" s="123">
        <f t="shared" si="13"/>
        <v>5</v>
      </c>
      <c r="S111" s="59">
        <v>96.515000000000001</v>
      </c>
      <c r="T111" s="59">
        <v>19.846</v>
      </c>
      <c r="U111" s="60">
        <f t="shared" si="12"/>
        <v>410.52100000000002</v>
      </c>
    </row>
    <row r="112" spans="1:21" s="103" customFormat="1" ht="51.75" x14ac:dyDescent="0.3">
      <c r="A112" s="55" t="s">
        <v>186</v>
      </c>
      <c r="B112" s="101" t="s">
        <v>163</v>
      </c>
      <c r="C112" s="110" t="s">
        <v>361</v>
      </c>
      <c r="D112" s="56" t="s">
        <v>563</v>
      </c>
      <c r="E112" s="54" t="s">
        <v>784</v>
      </c>
      <c r="F112" s="56" t="s">
        <v>468</v>
      </c>
      <c r="G112" s="56" t="s">
        <v>534</v>
      </c>
      <c r="H112" s="57">
        <v>45113</v>
      </c>
      <c r="I112" s="57">
        <v>45117</v>
      </c>
      <c r="J112" s="54" t="s">
        <v>386</v>
      </c>
      <c r="K112" s="59">
        <f t="shared" si="7"/>
        <v>82.104200000000006</v>
      </c>
      <c r="L112" s="59">
        <f t="shared" si="8"/>
        <v>5</v>
      </c>
      <c r="M112" s="59">
        <f t="shared" si="9"/>
        <v>294.16000000000003</v>
      </c>
      <c r="N112" s="59">
        <v>294.16000000000003</v>
      </c>
      <c r="O112" s="59">
        <v>0</v>
      </c>
      <c r="P112" s="123">
        <f t="shared" si="10"/>
        <v>4</v>
      </c>
      <c r="Q112" s="59">
        <v>0</v>
      </c>
      <c r="R112" s="123">
        <f t="shared" si="13"/>
        <v>5</v>
      </c>
      <c r="S112" s="59">
        <v>96.515000000000001</v>
      </c>
      <c r="T112" s="59">
        <v>19.846</v>
      </c>
      <c r="U112" s="60">
        <f t="shared" si="12"/>
        <v>410.52100000000002</v>
      </c>
    </row>
    <row r="113" spans="1:21" s="61" customFormat="1" ht="51.75" x14ac:dyDescent="0.3">
      <c r="A113" s="55" t="s">
        <v>187</v>
      </c>
      <c r="B113" s="101" t="s">
        <v>164</v>
      </c>
      <c r="C113" s="110" t="s">
        <v>361</v>
      </c>
      <c r="D113" s="56" t="s">
        <v>567</v>
      </c>
      <c r="E113" s="54" t="s">
        <v>722</v>
      </c>
      <c r="F113" s="56" t="s">
        <v>468</v>
      </c>
      <c r="G113" s="56" t="s">
        <v>534</v>
      </c>
      <c r="H113" s="57">
        <v>45111</v>
      </c>
      <c r="I113" s="57">
        <v>45115</v>
      </c>
      <c r="J113" s="54" t="s">
        <v>380</v>
      </c>
      <c r="K113" s="59">
        <f t="shared" si="7"/>
        <v>156.2362</v>
      </c>
      <c r="L113" s="59">
        <f t="shared" si="8"/>
        <v>4</v>
      </c>
      <c r="M113" s="59">
        <f t="shared" si="9"/>
        <v>342</v>
      </c>
      <c r="N113" s="59">
        <v>342</v>
      </c>
      <c r="O113" s="59">
        <v>0</v>
      </c>
      <c r="P113" s="123">
        <f t="shared" si="10"/>
        <v>4</v>
      </c>
      <c r="Q113" s="59">
        <v>166.29</v>
      </c>
      <c r="R113" s="123">
        <f t="shared" si="13"/>
        <v>5</v>
      </c>
      <c r="S113" s="59">
        <v>272.89100000000002</v>
      </c>
      <c r="T113" s="59">
        <v>0</v>
      </c>
      <c r="U113" s="60">
        <f t="shared" si="12"/>
        <v>781.18100000000004</v>
      </c>
    </row>
    <row r="114" spans="1:21" s="103" customFormat="1" ht="69" x14ac:dyDescent="0.3">
      <c r="A114" s="55" t="s">
        <v>187</v>
      </c>
      <c r="B114" s="101" t="s">
        <v>165</v>
      </c>
      <c r="C114" s="110" t="s">
        <v>361</v>
      </c>
      <c r="D114" s="56" t="s">
        <v>566</v>
      </c>
      <c r="E114" s="54" t="s">
        <v>723</v>
      </c>
      <c r="F114" s="56" t="s">
        <v>468</v>
      </c>
      <c r="G114" s="56" t="s">
        <v>534</v>
      </c>
      <c r="H114" s="57">
        <v>45111</v>
      </c>
      <c r="I114" s="57">
        <v>45115</v>
      </c>
      <c r="J114" s="54" t="s">
        <v>380</v>
      </c>
      <c r="K114" s="59">
        <f t="shared" si="7"/>
        <v>157.43620000000001</v>
      </c>
      <c r="L114" s="59">
        <f t="shared" si="8"/>
        <v>5</v>
      </c>
      <c r="M114" s="59">
        <f t="shared" si="9"/>
        <v>348</v>
      </c>
      <c r="N114" s="59">
        <v>348</v>
      </c>
      <c r="O114" s="59">
        <v>0</v>
      </c>
      <c r="P114" s="123">
        <f t="shared" si="10"/>
        <v>4</v>
      </c>
      <c r="Q114" s="59">
        <v>166.29</v>
      </c>
      <c r="R114" s="123">
        <f t="shared" si="13"/>
        <v>5</v>
      </c>
      <c r="S114" s="59">
        <v>272.89100000000002</v>
      </c>
      <c r="T114" s="59">
        <v>0</v>
      </c>
      <c r="U114" s="60">
        <f t="shared" si="12"/>
        <v>787.18100000000004</v>
      </c>
    </row>
    <row r="115" spans="1:21" s="61" customFormat="1" ht="51.75" x14ac:dyDescent="0.3">
      <c r="A115" s="55" t="s">
        <v>187</v>
      </c>
      <c r="B115" s="101" t="s">
        <v>166</v>
      </c>
      <c r="C115" s="110" t="s">
        <v>361</v>
      </c>
      <c r="D115" s="56" t="s">
        <v>565</v>
      </c>
      <c r="E115" s="54" t="s">
        <v>722</v>
      </c>
      <c r="F115" s="56" t="s">
        <v>468</v>
      </c>
      <c r="G115" s="56" t="s">
        <v>534</v>
      </c>
      <c r="H115" s="57">
        <v>45084</v>
      </c>
      <c r="I115" s="57">
        <v>45087</v>
      </c>
      <c r="J115" s="54" t="s">
        <v>382</v>
      </c>
      <c r="K115" s="59">
        <f t="shared" si="7"/>
        <v>93.770250000000004</v>
      </c>
      <c r="L115" s="59">
        <f t="shared" si="8"/>
        <v>4</v>
      </c>
      <c r="M115" s="59">
        <f t="shared" si="9"/>
        <v>170</v>
      </c>
      <c r="N115" s="59">
        <v>170</v>
      </c>
      <c r="O115" s="59">
        <v>0</v>
      </c>
      <c r="P115" s="123">
        <f t="shared" si="10"/>
        <v>3</v>
      </c>
      <c r="Q115" s="59">
        <v>108.577</v>
      </c>
      <c r="R115" s="123">
        <f t="shared" si="13"/>
        <v>4</v>
      </c>
      <c r="S115" s="59">
        <v>86.504000000000005</v>
      </c>
      <c r="T115" s="59">
        <v>10</v>
      </c>
      <c r="U115" s="60">
        <f t="shared" si="12"/>
        <v>375.08100000000002</v>
      </c>
    </row>
    <row r="116" spans="1:21" s="61" customFormat="1" ht="69" x14ac:dyDescent="0.3">
      <c r="A116" s="55" t="s">
        <v>187</v>
      </c>
      <c r="B116" s="101" t="s">
        <v>167</v>
      </c>
      <c r="C116" s="110" t="s">
        <v>361</v>
      </c>
      <c r="D116" s="56" t="s">
        <v>564</v>
      </c>
      <c r="E116" s="54" t="s">
        <v>722</v>
      </c>
      <c r="F116" s="56" t="s">
        <v>468</v>
      </c>
      <c r="G116" s="56" t="s">
        <v>534</v>
      </c>
      <c r="H116" s="57">
        <v>45054</v>
      </c>
      <c r="I116" s="57">
        <v>45056</v>
      </c>
      <c r="J116" s="54" t="s">
        <v>537</v>
      </c>
      <c r="K116" s="59">
        <f t="shared" si="7"/>
        <v>184.57866666666669</v>
      </c>
      <c r="L116" s="59">
        <f t="shared" si="8"/>
        <v>4</v>
      </c>
      <c r="M116" s="59">
        <f t="shared" si="9"/>
        <v>387.32800000000003</v>
      </c>
      <c r="N116" s="59">
        <f>368.884+18.444</f>
        <v>387.32800000000003</v>
      </c>
      <c r="O116" s="59">
        <v>0</v>
      </c>
      <c r="P116" s="123">
        <f t="shared" si="10"/>
        <v>2</v>
      </c>
      <c r="Q116" s="59">
        <v>88.638999999999996</v>
      </c>
      <c r="R116" s="123">
        <f t="shared" si="13"/>
        <v>3</v>
      </c>
      <c r="S116" s="59">
        <v>67.221000000000004</v>
      </c>
      <c r="T116" s="59">
        <f>10.548</f>
        <v>10.548</v>
      </c>
      <c r="U116" s="60">
        <f t="shared" si="12"/>
        <v>553.7360000000001</v>
      </c>
    </row>
    <row r="117" spans="1:21" s="61" customFormat="1" ht="69" x14ac:dyDescent="0.3">
      <c r="A117" s="55" t="s">
        <v>187</v>
      </c>
      <c r="B117" s="101" t="s">
        <v>167</v>
      </c>
      <c r="C117" s="110" t="s">
        <v>361</v>
      </c>
      <c r="D117" s="56" t="s">
        <v>564</v>
      </c>
      <c r="E117" s="54" t="s">
        <v>724</v>
      </c>
      <c r="F117" s="56" t="s">
        <v>468</v>
      </c>
      <c r="G117" s="56" t="s">
        <v>534</v>
      </c>
      <c r="H117" s="57">
        <v>45054</v>
      </c>
      <c r="I117" s="57">
        <v>45056</v>
      </c>
      <c r="J117" s="54" t="s">
        <v>537</v>
      </c>
      <c r="K117" s="59">
        <f t="shared" si="7"/>
        <v>182.25033333333337</v>
      </c>
      <c r="L117" s="59">
        <f t="shared" si="8"/>
        <v>3</v>
      </c>
      <c r="M117" s="59">
        <f t="shared" si="9"/>
        <v>387.32800000000003</v>
      </c>
      <c r="N117" s="59">
        <f>368.884+18.444</f>
        <v>387.32800000000003</v>
      </c>
      <c r="O117" s="59">
        <v>0</v>
      </c>
      <c r="P117" s="123">
        <f t="shared" si="10"/>
        <v>2</v>
      </c>
      <c r="Q117" s="59">
        <v>88.638999999999996</v>
      </c>
      <c r="R117" s="123">
        <f t="shared" si="13"/>
        <v>3</v>
      </c>
      <c r="S117" s="59">
        <v>67.221000000000004</v>
      </c>
      <c r="T117" s="59">
        <v>3.5630000000000002</v>
      </c>
      <c r="U117" s="60">
        <f t="shared" si="12"/>
        <v>546.75100000000009</v>
      </c>
    </row>
    <row r="118" spans="1:21" s="61" customFormat="1" ht="51.75" x14ac:dyDescent="0.3">
      <c r="A118" s="55" t="s">
        <v>188</v>
      </c>
      <c r="B118" s="101" t="s">
        <v>168</v>
      </c>
      <c r="C118" s="110" t="s">
        <v>361</v>
      </c>
      <c r="D118" s="56" t="s">
        <v>568</v>
      </c>
      <c r="E118" s="54" t="s">
        <v>725</v>
      </c>
      <c r="F118" s="56" t="s">
        <v>468</v>
      </c>
      <c r="G118" s="56" t="s">
        <v>534</v>
      </c>
      <c r="H118" s="57">
        <v>45074</v>
      </c>
      <c r="I118" s="57">
        <v>45079</v>
      </c>
      <c r="J118" s="54" t="s">
        <v>412</v>
      </c>
      <c r="K118" s="59">
        <f t="shared" si="7"/>
        <v>242.19200000000001</v>
      </c>
      <c r="L118" s="59">
        <f t="shared" si="8"/>
        <v>3.75</v>
      </c>
      <c r="M118" s="59">
        <f t="shared" si="9"/>
        <v>1453.152</v>
      </c>
      <c r="N118" s="59">
        <v>1453.152</v>
      </c>
      <c r="O118" s="59">
        <v>0</v>
      </c>
      <c r="P118" s="123">
        <f t="shared" si="10"/>
        <v>5</v>
      </c>
      <c r="Q118" s="59">
        <v>0</v>
      </c>
      <c r="R118" s="123">
        <f t="shared" si="13"/>
        <v>6</v>
      </c>
      <c r="S118" s="59">
        <v>0</v>
      </c>
      <c r="T118" s="59">
        <v>0</v>
      </c>
      <c r="U118" s="60">
        <f t="shared" si="12"/>
        <v>1453.152</v>
      </c>
    </row>
    <row r="119" spans="1:21" s="61" customFormat="1" ht="51.75" x14ac:dyDescent="0.3">
      <c r="A119" s="55" t="s">
        <v>188</v>
      </c>
      <c r="B119" s="101" t="s">
        <v>169</v>
      </c>
      <c r="C119" s="110" t="s">
        <v>361</v>
      </c>
      <c r="D119" s="56" t="s">
        <v>569</v>
      </c>
      <c r="E119" s="54" t="s">
        <v>726</v>
      </c>
      <c r="F119" s="56" t="s">
        <v>468</v>
      </c>
      <c r="G119" s="56" t="s">
        <v>534</v>
      </c>
      <c r="H119" s="57">
        <v>45046</v>
      </c>
      <c r="I119" s="57">
        <v>45051</v>
      </c>
      <c r="J119" s="54" t="s">
        <v>535</v>
      </c>
      <c r="K119" s="59">
        <f t="shared" si="7"/>
        <v>215.9905</v>
      </c>
      <c r="L119" s="59">
        <f t="shared" si="8"/>
        <v>6</v>
      </c>
      <c r="M119" s="59">
        <f t="shared" si="9"/>
        <v>421.11</v>
      </c>
      <c r="N119" s="59">
        <v>421.11</v>
      </c>
      <c r="O119" s="59">
        <v>0</v>
      </c>
      <c r="P119" s="123">
        <f t="shared" si="10"/>
        <v>5</v>
      </c>
      <c r="Q119" s="59">
        <v>550.39200000000005</v>
      </c>
      <c r="R119" s="123">
        <f t="shared" si="13"/>
        <v>6</v>
      </c>
      <c r="S119" s="59">
        <v>324.44099999999997</v>
      </c>
      <c r="T119" s="59">
        <v>0</v>
      </c>
      <c r="U119" s="60">
        <f t="shared" si="12"/>
        <v>1295.943</v>
      </c>
    </row>
    <row r="120" spans="1:21" s="61" customFormat="1" ht="69" x14ac:dyDescent="0.3">
      <c r="A120" s="55" t="s">
        <v>188</v>
      </c>
      <c r="B120" s="101" t="s">
        <v>169</v>
      </c>
      <c r="C120" s="110" t="s">
        <v>361</v>
      </c>
      <c r="D120" s="56" t="s">
        <v>569</v>
      </c>
      <c r="E120" s="54" t="s">
        <v>727</v>
      </c>
      <c r="F120" s="56" t="s">
        <v>468</v>
      </c>
      <c r="G120" s="56" t="s">
        <v>534</v>
      </c>
      <c r="H120" s="57">
        <v>45046</v>
      </c>
      <c r="I120" s="57">
        <v>45051</v>
      </c>
      <c r="J120" s="54" t="s">
        <v>535</v>
      </c>
      <c r="K120" s="59">
        <f t="shared" si="7"/>
        <v>215.9905</v>
      </c>
      <c r="L120" s="59">
        <f t="shared" si="8"/>
        <v>6</v>
      </c>
      <c r="M120" s="59">
        <f t="shared" si="9"/>
        <v>421.11</v>
      </c>
      <c r="N120" s="59">
        <v>421.11</v>
      </c>
      <c r="O120" s="59">
        <v>0</v>
      </c>
      <c r="P120" s="123">
        <f t="shared" si="10"/>
        <v>5</v>
      </c>
      <c r="Q120" s="59">
        <v>550.39200000000005</v>
      </c>
      <c r="R120" s="123">
        <f t="shared" si="13"/>
        <v>6</v>
      </c>
      <c r="S120" s="59">
        <v>324.44099999999997</v>
      </c>
      <c r="T120" s="59">
        <v>0</v>
      </c>
      <c r="U120" s="60">
        <f t="shared" si="12"/>
        <v>1295.943</v>
      </c>
    </row>
    <row r="121" spans="1:21" s="61" customFormat="1" ht="51.75" x14ac:dyDescent="0.3">
      <c r="A121" s="55" t="s">
        <v>188</v>
      </c>
      <c r="B121" s="101" t="s">
        <v>170</v>
      </c>
      <c r="C121" s="110" t="s">
        <v>361</v>
      </c>
      <c r="D121" s="56" t="s">
        <v>570</v>
      </c>
      <c r="E121" s="54" t="s">
        <v>725</v>
      </c>
      <c r="F121" s="56" t="s">
        <v>468</v>
      </c>
      <c r="G121" s="56" t="s">
        <v>534</v>
      </c>
      <c r="H121" s="57">
        <v>45070</v>
      </c>
      <c r="I121" s="57">
        <v>45072</v>
      </c>
      <c r="J121" s="54" t="s">
        <v>411</v>
      </c>
      <c r="K121" s="59">
        <f t="shared" si="7"/>
        <v>0</v>
      </c>
      <c r="L121" s="59">
        <f t="shared" si="8"/>
        <v>3.75</v>
      </c>
      <c r="M121" s="59">
        <f t="shared" si="9"/>
        <v>0</v>
      </c>
      <c r="N121" s="59">
        <v>0</v>
      </c>
      <c r="O121" s="59">
        <v>0</v>
      </c>
      <c r="P121" s="123">
        <f t="shared" si="10"/>
        <v>2</v>
      </c>
      <c r="Q121" s="59">
        <v>0</v>
      </c>
      <c r="R121" s="123">
        <f t="shared" si="13"/>
        <v>3</v>
      </c>
      <c r="S121" s="59">
        <v>0</v>
      </c>
      <c r="T121" s="59">
        <v>0</v>
      </c>
      <c r="U121" s="60">
        <f t="shared" si="12"/>
        <v>0</v>
      </c>
    </row>
    <row r="122" spans="1:21" s="61" customFormat="1" ht="69" x14ac:dyDescent="0.3">
      <c r="A122" s="55" t="s">
        <v>188</v>
      </c>
      <c r="B122" s="101" t="s">
        <v>171</v>
      </c>
      <c r="C122" s="110" t="s">
        <v>361</v>
      </c>
      <c r="D122" s="56" t="s">
        <v>571</v>
      </c>
      <c r="E122" s="54" t="s">
        <v>728</v>
      </c>
      <c r="F122" s="56" t="s">
        <v>468</v>
      </c>
      <c r="G122" s="56" t="s">
        <v>534</v>
      </c>
      <c r="H122" s="57">
        <v>45074</v>
      </c>
      <c r="I122" s="57">
        <v>45079</v>
      </c>
      <c r="J122" s="54" t="s">
        <v>412</v>
      </c>
      <c r="K122" s="59">
        <f t="shared" si="7"/>
        <v>187.80966666666666</v>
      </c>
      <c r="L122" s="59">
        <f t="shared" si="8"/>
        <v>6</v>
      </c>
      <c r="M122" s="59">
        <f t="shared" si="9"/>
        <v>0</v>
      </c>
      <c r="N122" s="59">
        <v>0</v>
      </c>
      <c r="O122" s="59">
        <v>0</v>
      </c>
      <c r="P122" s="123">
        <f t="shared" si="10"/>
        <v>5</v>
      </c>
      <c r="Q122" s="59">
        <v>672.40499999999997</v>
      </c>
      <c r="R122" s="123">
        <f t="shared" si="13"/>
        <v>6</v>
      </c>
      <c r="S122" s="59">
        <v>454.45299999999997</v>
      </c>
      <c r="T122" s="59">
        <v>0</v>
      </c>
      <c r="U122" s="60">
        <f t="shared" si="12"/>
        <v>1126.8579999999999</v>
      </c>
    </row>
    <row r="123" spans="1:21" s="61" customFormat="1" ht="51.75" x14ac:dyDescent="0.3">
      <c r="A123" s="55" t="s">
        <v>188</v>
      </c>
      <c r="B123" s="101" t="s">
        <v>172</v>
      </c>
      <c r="C123" s="110" t="s">
        <v>361</v>
      </c>
      <c r="D123" s="56" t="s">
        <v>572</v>
      </c>
      <c r="E123" s="54" t="s">
        <v>725</v>
      </c>
      <c r="F123" s="56" t="s">
        <v>468</v>
      </c>
      <c r="G123" s="56" t="s">
        <v>534</v>
      </c>
      <c r="H123" s="57">
        <v>45091</v>
      </c>
      <c r="I123" s="57">
        <v>45093</v>
      </c>
      <c r="J123" s="54" t="s">
        <v>382</v>
      </c>
      <c r="K123" s="59">
        <f t="shared" si="7"/>
        <v>99.187999999999988</v>
      </c>
      <c r="L123" s="59">
        <f t="shared" si="8"/>
        <v>3.75</v>
      </c>
      <c r="M123" s="59">
        <f t="shared" si="9"/>
        <v>145</v>
      </c>
      <c r="N123" s="59">
        <v>145</v>
      </c>
      <c r="O123" s="59">
        <v>0</v>
      </c>
      <c r="P123" s="123">
        <f t="shared" si="10"/>
        <v>2</v>
      </c>
      <c r="Q123" s="59">
        <v>87.510999999999996</v>
      </c>
      <c r="R123" s="123">
        <f t="shared" si="13"/>
        <v>3</v>
      </c>
      <c r="S123" s="59">
        <v>65.052999999999997</v>
      </c>
      <c r="T123" s="59">
        <v>0</v>
      </c>
      <c r="U123" s="60">
        <f t="shared" si="12"/>
        <v>297.56399999999996</v>
      </c>
    </row>
    <row r="124" spans="1:21" s="61" customFormat="1" ht="34.5" x14ac:dyDescent="0.3">
      <c r="A124" s="55" t="s">
        <v>188</v>
      </c>
      <c r="B124" s="101" t="s">
        <v>173</v>
      </c>
      <c r="C124" s="110" t="s">
        <v>361</v>
      </c>
      <c r="D124" s="56" t="s">
        <v>573</v>
      </c>
      <c r="E124" s="54" t="s">
        <v>725</v>
      </c>
      <c r="F124" s="56" t="s">
        <v>468</v>
      </c>
      <c r="G124" s="56" t="s">
        <v>534</v>
      </c>
      <c r="H124" s="57">
        <v>45084</v>
      </c>
      <c r="I124" s="57">
        <v>45086</v>
      </c>
      <c r="J124" s="54" t="s">
        <v>378</v>
      </c>
      <c r="K124" s="59">
        <f t="shared" si="7"/>
        <v>169.18133333333333</v>
      </c>
      <c r="L124" s="59">
        <f t="shared" si="8"/>
        <v>3.75</v>
      </c>
      <c r="M124" s="59">
        <f t="shared" si="9"/>
        <v>225.60300000000001</v>
      </c>
      <c r="N124" s="59">
        <v>225.60300000000001</v>
      </c>
      <c r="O124" s="59">
        <v>0</v>
      </c>
      <c r="P124" s="123">
        <f t="shared" si="10"/>
        <v>2</v>
      </c>
      <c r="Q124" s="59">
        <v>175.05099999999999</v>
      </c>
      <c r="R124" s="123">
        <f t="shared" si="13"/>
        <v>3</v>
      </c>
      <c r="S124" s="59">
        <v>106.89</v>
      </c>
      <c r="T124" s="59">
        <v>0</v>
      </c>
      <c r="U124" s="60">
        <f t="shared" si="12"/>
        <v>507.54399999999998</v>
      </c>
    </row>
    <row r="125" spans="1:21" s="61" customFormat="1" ht="51.75" x14ac:dyDescent="0.3">
      <c r="A125" s="55" t="s">
        <v>188</v>
      </c>
      <c r="B125" s="101" t="s">
        <v>174</v>
      </c>
      <c r="C125" s="110" t="s">
        <v>361</v>
      </c>
      <c r="D125" s="56" t="s">
        <v>580</v>
      </c>
      <c r="E125" s="54" t="s">
        <v>787</v>
      </c>
      <c r="F125" s="56" t="s">
        <v>468</v>
      </c>
      <c r="G125" s="56" t="s">
        <v>534</v>
      </c>
      <c r="H125" s="57">
        <v>45084</v>
      </c>
      <c r="I125" s="57">
        <v>45086</v>
      </c>
      <c r="J125" s="54" t="s">
        <v>378</v>
      </c>
      <c r="K125" s="59">
        <f t="shared" si="7"/>
        <v>0</v>
      </c>
      <c r="L125" s="59">
        <f t="shared" si="8"/>
        <v>3</v>
      </c>
      <c r="M125" s="59">
        <f t="shared" si="9"/>
        <v>0</v>
      </c>
      <c r="N125" s="144">
        <v>0</v>
      </c>
      <c r="O125" s="59">
        <v>0</v>
      </c>
      <c r="P125" s="123">
        <f t="shared" si="10"/>
        <v>2</v>
      </c>
      <c r="Q125" s="59">
        <v>0</v>
      </c>
      <c r="R125" s="123">
        <f t="shared" si="13"/>
        <v>3</v>
      </c>
      <c r="S125" s="59">
        <v>0</v>
      </c>
      <c r="T125" s="59">
        <v>0</v>
      </c>
      <c r="U125" s="60">
        <f t="shared" si="12"/>
        <v>0</v>
      </c>
    </row>
    <row r="126" spans="1:21" s="61" customFormat="1" ht="51.75" x14ac:dyDescent="0.3">
      <c r="A126" s="55" t="s">
        <v>470</v>
      </c>
      <c r="B126" s="101" t="s">
        <v>471</v>
      </c>
      <c r="C126" s="110" t="s">
        <v>361</v>
      </c>
      <c r="D126" s="56" t="s">
        <v>428</v>
      </c>
      <c r="E126" s="54" t="s">
        <v>788</v>
      </c>
      <c r="F126" s="56" t="s">
        <v>468</v>
      </c>
      <c r="G126" s="56" t="s">
        <v>534</v>
      </c>
      <c r="H126" s="57">
        <v>45036</v>
      </c>
      <c r="I126" s="57">
        <v>45038</v>
      </c>
      <c r="J126" s="54" t="s">
        <v>364</v>
      </c>
      <c r="K126" s="59">
        <f t="shared" si="7"/>
        <v>109.59999999999998</v>
      </c>
      <c r="L126" s="59">
        <f t="shared" si="8"/>
        <v>2.8888888888888888</v>
      </c>
      <c r="M126" s="59">
        <f t="shared" si="9"/>
        <v>160.29</v>
      </c>
      <c r="N126" s="59">
        <v>160.29</v>
      </c>
      <c r="O126" s="59">
        <v>0</v>
      </c>
      <c r="P126" s="123">
        <f t="shared" si="10"/>
        <v>2</v>
      </c>
      <c r="Q126" s="59">
        <v>63.86</v>
      </c>
      <c r="R126" s="123">
        <f t="shared" si="13"/>
        <v>3</v>
      </c>
      <c r="S126" s="59">
        <v>99.65</v>
      </c>
      <c r="T126" s="59">
        <v>5</v>
      </c>
      <c r="U126" s="60">
        <f t="shared" si="12"/>
        <v>328.79999999999995</v>
      </c>
    </row>
    <row r="127" spans="1:21" s="61" customFormat="1" ht="51.75" x14ac:dyDescent="0.3">
      <c r="A127" s="55" t="s">
        <v>470</v>
      </c>
      <c r="B127" s="101" t="s">
        <v>489</v>
      </c>
      <c r="C127" s="110" t="s">
        <v>361</v>
      </c>
      <c r="D127" s="56" t="s">
        <v>581</v>
      </c>
      <c r="E127" s="54" t="s">
        <v>788</v>
      </c>
      <c r="F127" s="56" t="s">
        <v>468</v>
      </c>
      <c r="G127" s="56" t="s">
        <v>534</v>
      </c>
      <c r="H127" s="57">
        <v>45048</v>
      </c>
      <c r="I127" s="57">
        <v>45051</v>
      </c>
      <c r="J127" s="54" t="s">
        <v>415</v>
      </c>
      <c r="K127" s="59">
        <f t="shared" si="7"/>
        <v>56.79325</v>
      </c>
      <c r="L127" s="59">
        <f t="shared" si="8"/>
        <v>2.8888888888888888</v>
      </c>
      <c r="M127" s="59">
        <f t="shared" si="9"/>
        <v>0</v>
      </c>
      <c r="N127" s="59">
        <v>0</v>
      </c>
      <c r="O127" s="59">
        <v>0</v>
      </c>
      <c r="P127" s="123">
        <f t="shared" si="10"/>
        <v>3</v>
      </c>
      <c r="Q127" s="59">
        <v>0</v>
      </c>
      <c r="R127" s="123">
        <f t="shared" si="13"/>
        <v>4</v>
      </c>
      <c r="S127" s="59">
        <v>227.173</v>
      </c>
      <c r="T127" s="59">
        <v>0</v>
      </c>
      <c r="U127" s="60">
        <f t="shared" si="12"/>
        <v>227.173</v>
      </c>
    </row>
    <row r="128" spans="1:21" s="61" customFormat="1" ht="51.75" x14ac:dyDescent="0.3">
      <c r="A128" s="55" t="s">
        <v>470</v>
      </c>
      <c r="B128" s="101" t="s">
        <v>490</v>
      </c>
      <c r="C128" s="110" t="s">
        <v>361</v>
      </c>
      <c r="D128" s="56" t="s">
        <v>491</v>
      </c>
      <c r="E128" s="54" t="s">
        <v>798</v>
      </c>
      <c r="F128" s="56" t="s">
        <v>468</v>
      </c>
      <c r="G128" s="56" t="s">
        <v>534</v>
      </c>
      <c r="H128" s="57">
        <v>45055</v>
      </c>
      <c r="I128" s="57">
        <v>45057</v>
      </c>
      <c r="J128" s="54" t="s">
        <v>364</v>
      </c>
      <c r="K128" s="59">
        <f t="shared" si="7"/>
        <v>121.39299999999999</v>
      </c>
      <c r="L128" s="59">
        <f t="shared" si="8"/>
        <v>3</v>
      </c>
      <c r="M128" s="59">
        <f t="shared" si="9"/>
        <v>160.96</v>
      </c>
      <c r="N128" s="59">
        <v>160.96</v>
      </c>
      <c r="O128" s="59">
        <v>0</v>
      </c>
      <c r="P128" s="123">
        <f t="shared" si="10"/>
        <v>2</v>
      </c>
      <c r="Q128" s="59">
        <v>103.541</v>
      </c>
      <c r="R128" s="123">
        <f t="shared" si="13"/>
        <v>3</v>
      </c>
      <c r="S128" s="59">
        <v>99.677999999999997</v>
      </c>
      <c r="T128" s="59">
        <v>0</v>
      </c>
      <c r="U128" s="60">
        <f t="shared" si="12"/>
        <v>364.17899999999997</v>
      </c>
    </row>
    <row r="129" spans="1:21" s="61" customFormat="1" ht="51.75" x14ac:dyDescent="0.3">
      <c r="A129" s="55" t="s">
        <v>470</v>
      </c>
      <c r="B129" s="101" t="s">
        <v>492</v>
      </c>
      <c r="C129" s="110" t="s">
        <v>361</v>
      </c>
      <c r="D129" s="56" t="s">
        <v>493</v>
      </c>
      <c r="E129" s="54" t="s">
        <v>799</v>
      </c>
      <c r="F129" s="56" t="s">
        <v>468</v>
      </c>
      <c r="G129" s="56" t="s">
        <v>534</v>
      </c>
      <c r="H129" s="57">
        <v>45054</v>
      </c>
      <c r="I129" s="57">
        <v>45057</v>
      </c>
      <c r="J129" s="54" t="s">
        <v>411</v>
      </c>
      <c r="K129" s="59">
        <f t="shared" si="7"/>
        <v>130.60374999999999</v>
      </c>
      <c r="L129" s="59">
        <f t="shared" si="8"/>
        <v>4</v>
      </c>
      <c r="M129" s="59">
        <f t="shared" si="9"/>
        <v>199.42500000000001</v>
      </c>
      <c r="N129" s="59">
        <v>199.42500000000001</v>
      </c>
      <c r="O129" s="59">
        <v>0</v>
      </c>
      <c r="P129" s="123">
        <f t="shared" si="10"/>
        <v>3</v>
      </c>
      <c r="Q129" s="59">
        <v>129.24</v>
      </c>
      <c r="R129" s="123">
        <f t="shared" si="13"/>
        <v>4</v>
      </c>
      <c r="S129" s="59">
        <v>193.75</v>
      </c>
      <c r="T129" s="59">
        <v>0</v>
      </c>
      <c r="U129" s="60">
        <f t="shared" si="12"/>
        <v>522.41499999999996</v>
      </c>
    </row>
    <row r="130" spans="1:21" s="61" customFormat="1" ht="51.75" x14ac:dyDescent="0.3">
      <c r="A130" s="55" t="s">
        <v>470</v>
      </c>
      <c r="B130" s="101" t="s">
        <v>494</v>
      </c>
      <c r="C130" s="110" t="s">
        <v>361</v>
      </c>
      <c r="D130" s="56" t="s">
        <v>495</v>
      </c>
      <c r="E130" s="54" t="s">
        <v>788</v>
      </c>
      <c r="F130" s="56" t="s">
        <v>468</v>
      </c>
      <c r="G130" s="56" t="s">
        <v>534</v>
      </c>
      <c r="H130" s="57">
        <v>45042</v>
      </c>
      <c r="I130" s="57">
        <v>45045</v>
      </c>
      <c r="J130" s="54" t="s">
        <v>538</v>
      </c>
      <c r="K130" s="59">
        <f t="shared" ref="K130:K193" si="14">U130/R130</f>
        <v>118.84949999999999</v>
      </c>
      <c r="L130" s="59">
        <f t="shared" ref="L130:L193" si="15">AVERAGEIFS(R:R,E:E,E130)</f>
        <v>2.8888888888888888</v>
      </c>
      <c r="M130" s="59">
        <f t="shared" ref="M130:M193" si="16">+N130+O130</f>
        <v>258.89299999999997</v>
      </c>
      <c r="N130" s="144">
        <v>258.89299999999997</v>
      </c>
      <c r="O130" s="59">
        <v>0</v>
      </c>
      <c r="P130" s="123">
        <f t="shared" ref="P130:P193" si="17">I130-H130</f>
        <v>3</v>
      </c>
      <c r="Q130" s="59">
        <v>94.116</v>
      </c>
      <c r="R130" s="123">
        <f t="shared" si="13"/>
        <v>4</v>
      </c>
      <c r="S130" s="59">
        <v>91.405000000000001</v>
      </c>
      <c r="T130" s="59">
        <v>30.984000000000002</v>
      </c>
      <c r="U130" s="60">
        <f t="shared" ref="U130:U193" si="18">+M130+Q130+S130+T130</f>
        <v>475.39799999999997</v>
      </c>
    </row>
    <row r="131" spans="1:21" s="103" customFormat="1" ht="51.75" x14ac:dyDescent="0.3">
      <c r="A131" s="55" t="s">
        <v>470</v>
      </c>
      <c r="B131" s="101" t="s">
        <v>494</v>
      </c>
      <c r="C131" s="110" t="s">
        <v>361</v>
      </c>
      <c r="D131" s="56" t="s">
        <v>495</v>
      </c>
      <c r="E131" s="54" t="s">
        <v>800</v>
      </c>
      <c r="F131" s="56" t="s">
        <v>468</v>
      </c>
      <c r="G131" s="56" t="s">
        <v>534</v>
      </c>
      <c r="H131" s="57">
        <v>45042</v>
      </c>
      <c r="I131" s="57">
        <v>45045</v>
      </c>
      <c r="J131" s="54" t="s">
        <v>538</v>
      </c>
      <c r="K131" s="59">
        <f t="shared" si="14"/>
        <v>194.81625</v>
      </c>
      <c r="L131" s="59">
        <f t="shared" si="15"/>
        <v>4</v>
      </c>
      <c r="M131" s="59">
        <f t="shared" si="16"/>
        <v>562.76</v>
      </c>
      <c r="N131" s="144">
        <v>562.76</v>
      </c>
      <c r="O131" s="59">
        <v>0</v>
      </c>
      <c r="P131" s="123">
        <f t="shared" si="17"/>
        <v>3</v>
      </c>
      <c r="Q131" s="59">
        <v>94.116</v>
      </c>
      <c r="R131" s="123">
        <f t="shared" si="13"/>
        <v>4</v>
      </c>
      <c r="S131" s="59">
        <v>91.405000000000001</v>
      </c>
      <c r="T131" s="59">
        <v>30.984000000000002</v>
      </c>
      <c r="U131" s="60">
        <f t="shared" si="18"/>
        <v>779.26499999999999</v>
      </c>
    </row>
    <row r="132" spans="1:21" s="61" customFormat="1" ht="86.25" x14ac:dyDescent="0.3">
      <c r="A132" s="55" t="s">
        <v>470</v>
      </c>
      <c r="B132" s="101" t="s">
        <v>496</v>
      </c>
      <c r="C132" s="110" t="s">
        <v>361</v>
      </c>
      <c r="D132" s="56" t="s">
        <v>497</v>
      </c>
      <c r="E132" s="54" t="s">
        <v>846</v>
      </c>
      <c r="F132" s="56" t="s">
        <v>468</v>
      </c>
      <c r="G132" s="56" t="s">
        <v>534</v>
      </c>
      <c r="H132" s="57">
        <v>45066</v>
      </c>
      <c r="I132" s="57">
        <v>45072</v>
      </c>
      <c r="J132" s="54" t="s">
        <v>498</v>
      </c>
      <c r="K132" s="59">
        <f t="shared" si="14"/>
        <v>130.61714285714285</v>
      </c>
      <c r="L132" s="59">
        <f t="shared" si="15"/>
        <v>5.5</v>
      </c>
      <c r="M132" s="59">
        <f t="shared" si="16"/>
        <v>271.73</v>
      </c>
      <c r="N132" s="144">
        <v>271.73</v>
      </c>
      <c r="O132" s="59">
        <v>0</v>
      </c>
      <c r="P132" s="123">
        <f t="shared" si="17"/>
        <v>6</v>
      </c>
      <c r="Q132" s="59">
        <v>361.46</v>
      </c>
      <c r="R132" s="123">
        <f t="shared" si="13"/>
        <v>7</v>
      </c>
      <c r="S132" s="59">
        <v>281.13</v>
      </c>
      <c r="T132" s="59">
        <v>0</v>
      </c>
      <c r="U132" s="60">
        <f t="shared" si="18"/>
        <v>914.32</v>
      </c>
    </row>
    <row r="133" spans="1:21" s="61" customFormat="1" ht="86.25" x14ac:dyDescent="0.3">
      <c r="A133" s="55" t="s">
        <v>470</v>
      </c>
      <c r="B133" s="101" t="s">
        <v>499</v>
      </c>
      <c r="C133" s="110" t="s">
        <v>361</v>
      </c>
      <c r="D133" s="56" t="s">
        <v>500</v>
      </c>
      <c r="E133" s="54" t="s">
        <v>846</v>
      </c>
      <c r="F133" s="56" t="s">
        <v>468</v>
      </c>
      <c r="G133" s="56" t="s">
        <v>534</v>
      </c>
      <c r="H133" s="57">
        <v>45060</v>
      </c>
      <c r="I133" s="57">
        <v>45063</v>
      </c>
      <c r="J133" s="54" t="s">
        <v>539</v>
      </c>
      <c r="K133" s="59">
        <f t="shared" si="14"/>
        <v>32.797499999999999</v>
      </c>
      <c r="L133" s="59">
        <f t="shared" si="15"/>
        <v>5.5</v>
      </c>
      <c r="M133" s="59">
        <f t="shared" si="16"/>
        <v>0</v>
      </c>
      <c r="N133" s="144">
        <v>0</v>
      </c>
      <c r="O133" s="59">
        <v>0</v>
      </c>
      <c r="P133" s="123">
        <f t="shared" si="17"/>
        <v>3</v>
      </c>
      <c r="Q133" s="59">
        <v>43.11</v>
      </c>
      <c r="R133" s="123">
        <f t="shared" si="13"/>
        <v>4</v>
      </c>
      <c r="S133" s="59">
        <v>88.08</v>
      </c>
      <c r="T133" s="59">
        <v>0</v>
      </c>
      <c r="U133" s="60">
        <f t="shared" si="18"/>
        <v>131.19</v>
      </c>
    </row>
    <row r="134" spans="1:21" s="61" customFormat="1" ht="51.75" x14ac:dyDescent="0.3">
      <c r="A134" s="55" t="s">
        <v>470</v>
      </c>
      <c r="B134" s="101" t="s">
        <v>501</v>
      </c>
      <c r="C134" s="110" t="s">
        <v>361</v>
      </c>
      <c r="D134" s="56" t="s">
        <v>502</v>
      </c>
      <c r="E134" s="54" t="s">
        <v>788</v>
      </c>
      <c r="F134" s="56" t="s">
        <v>468</v>
      </c>
      <c r="G134" s="56" t="s">
        <v>534</v>
      </c>
      <c r="H134" s="57">
        <v>45069</v>
      </c>
      <c r="I134" s="57">
        <v>45070</v>
      </c>
      <c r="J134" s="54" t="s">
        <v>364</v>
      </c>
      <c r="K134" s="59">
        <f t="shared" si="14"/>
        <v>101.35550000000001</v>
      </c>
      <c r="L134" s="59">
        <f t="shared" si="15"/>
        <v>2.8888888888888888</v>
      </c>
      <c r="M134" s="59">
        <f t="shared" si="16"/>
        <v>51.844999999999999</v>
      </c>
      <c r="N134" s="59">
        <v>51.844999999999999</v>
      </c>
      <c r="O134" s="59">
        <v>0</v>
      </c>
      <c r="P134" s="123">
        <f t="shared" si="17"/>
        <v>1</v>
      </c>
      <c r="Q134" s="59">
        <v>84.317999999999998</v>
      </c>
      <c r="R134" s="123">
        <f t="shared" si="13"/>
        <v>2</v>
      </c>
      <c r="S134" s="59">
        <v>66.548000000000002</v>
      </c>
      <c r="T134" s="59">
        <v>0</v>
      </c>
      <c r="U134" s="60">
        <f t="shared" si="18"/>
        <v>202.71100000000001</v>
      </c>
    </row>
    <row r="135" spans="1:21" s="61" customFormat="1" ht="51.75" x14ac:dyDescent="0.3">
      <c r="A135" s="55" t="s">
        <v>470</v>
      </c>
      <c r="B135" s="101" t="s">
        <v>503</v>
      </c>
      <c r="C135" s="110" t="s">
        <v>361</v>
      </c>
      <c r="D135" s="56" t="s">
        <v>504</v>
      </c>
      <c r="E135" s="54" t="s">
        <v>734</v>
      </c>
      <c r="F135" s="56" t="s">
        <v>468</v>
      </c>
      <c r="G135" s="56" t="s">
        <v>534</v>
      </c>
      <c r="H135" s="57">
        <v>45082</v>
      </c>
      <c r="I135" s="57">
        <v>45086</v>
      </c>
      <c r="J135" s="54" t="s">
        <v>505</v>
      </c>
      <c r="K135" s="59">
        <f t="shared" si="14"/>
        <v>177.33919999999998</v>
      </c>
      <c r="L135" s="59">
        <f t="shared" si="15"/>
        <v>5</v>
      </c>
      <c r="M135" s="59">
        <f t="shared" si="16"/>
        <v>508.21899999999999</v>
      </c>
      <c r="N135" s="144">
        <v>508.21899999999999</v>
      </c>
      <c r="O135" s="59">
        <v>0</v>
      </c>
      <c r="P135" s="123">
        <f t="shared" si="17"/>
        <v>4</v>
      </c>
      <c r="Q135" s="59">
        <v>202.297</v>
      </c>
      <c r="R135" s="123">
        <f t="shared" si="13"/>
        <v>5</v>
      </c>
      <c r="S135" s="59">
        <v>176.18</v>
      </c>
      <c r="T135" s="59">
        <v>0</v>
      </c>
      <c r="U135" s="60">
        <f t="shared" si="18"/>
        <v>886.69599999999991</v>
      </c>
    </row>
    <row r="136" spans="1:21" s="61" customFormat="1" ht="51.75" x14ac:dyDescent="0.3">
      <c r="A136" s="55" t="s">
        <v>470</v>
      </c>
      <c r="B136" s="101" t="s">
        <v>503</v>
      </c>
      <c r="C136" s="110" t="s">
        <v>361</v>
      </c>
      <c r="D136" s="56" t="s">
        <v>504</v>
      </c>
      <c r="E136" s="54" t="s">
        <v>735</v>
      </c>
      <c r="F136" s="56" t="s">
        <v>468</v>
      </c>
      <c r="G136" s="56" t="s">
        <v>534</v>
      </c>
      <c r="H136" s="57">
        <v>45082</v>
      </c>
      <c r="I136" s="57">
        <v>45086</v>
      </c>
      <c r="J136" s="54" t="s">
        <v>505</v>
      </c>
      <c r="K136" s="59">
        <f t="shared" si="14"/>
        <v>163.29179999999999</v>
      </c>
      <c r="L136" s="59">
        <f t="shared" si="15"/>
        <v>5</v>
      </c>
      <c r="M136" s="59">
        <f t="shared" si="16"/>
        <v>508.21899999999999</v>
      </c>
      <c r="N136" s="59">
        <v>508.21899999999999</v>
      </c>
      <c r="O136" s="59">
        <v>0</v>
      </c>
      <c r="P136" s="123">
        <f t="shared" si="17"/>
        <v>4</v>
      </c>
      <c r="Q136" s="59">
        <v>132.53299999999999</v>
      </c>
      <c r="R136" s="123">
        <f t="shared" si="13"/>
        <v>5</v>
      </c>
      <c r="S136" s="59">
        <v>175.70699999999999</v>
      </c>
      <c r="T136" s="59">
        <v>0</v>
      </c>
      <c r="U136" s="60">
        <f t="shared" si="18"/>
        <v>816.45899999999995</v>
      </c>
    </row>
    <row r="137" spans="1:21" s="61" customFormat="1" ht="51.75" x14ac:dyDescent="0.3">
      <c r="A137" s="55" t="s">
        <v>470</v>
      </c>
      <c r="B137" s="101" t="s">
        <v>506</v>
      </c>
      <c r="C137" s="110" t="s">
        <v>361</v>
      </c>
      <c r="D137" s="56" t="s">
        <v>450</v>
      </c>
      <c r="E137" s="54" t="s">
        <v>788</v>
      </c>
      <c r="F137" s="56" t="s">
        <v>468</v>
      </c>
      <c r="G137" s="56" t="s">
        <v>534</v>
      </c>
      <c r="H137" s="57">
        <v>45070</v>
      </c>
      <c r="I137" s="57">
        <v>45071</v>
      </c>
      <c r="J137" s="54" t="s">
        <v>364</v>
      </c>
      <c r="K137" s="59">
        <f t="shared" si="14"/>
        <v>209.85499999999999</v>
      </c>
      <c r="L137" s="59">
        <f t="shared" si="15"/>
        <v>2.8888888888888888</v>
      </c>
      <c r="M137" s="59">
        <f t="shared" si="16"/>
        <v>84.3</v>
      </c>
      <c r="N137" s="59">
        <v>84.3</v>
      </c>
      <c r="O137" s="59">
        <v>0</v>
      </c>
      <c r="P137" s="123">
        <f t="shared" si="17"/>
        <v>1</v>
      </c>
      <c r="Q137" s="59">
        <v>230.78</v>
      </c>
      <c r="R137" s="123">
        <f t="shared" si="13"/>
        <v>2</v>
      </c>
      <c r="S137" s="59">
        <v>99.63</v>
      </c>
      <c r="T137" s="59">
        <v>5</v>
      </c>
      <c r="U137" s="60">
        <f t="shared" si="18"/>
        <v>419.71</v>
      </c>
    </row>
    <row r="138" spans="1:21" s="61" customFormat="1" ht="51.75" x14ac:dyDescent="0.3">
      <c r="A138" s="55" t="s">
        <v>470</v>
      </c>
      <c r="B138" s="101" t="s">
        <v>507</v>
      </c>
      <c r="C138" s="110" t="s">
        <v>361</v>
      </c>
      <c r="D138" s="56" t="s">
        <v>508</v>
      </c>
      <c r="E138" s="54" t="s">
        <v>788</v>
      </c>
      <c r="F138" s="56" t="s">
        <v>468</v>
      </c>
      <c r="G138" s="56" t="s">
        <v>534</v>
      </c>
      <c r="H138" s="57">
        <v>45047</v>
      </c>
      <c r="I138" s="57">
        <v>45049</v>
      </c>
      <c r="J138" s="54" t="s">
        <v>364</v>
      </c>
      <c r="K138" s="59">
        <f t="shared" si="14"/>
        <v>100.45133333333332</v>
      </c>
      <c r="L138" s="59">
        <f t="shared" si="15"/>
        <v>2.8888888888888888</v>
      </c>
      <c r="M138" s="59">
        <f t="shared" si="16"/>
        <v>129.43899999999999</v>
      </c>
      <c r="N138" s="144">
        <v>129.43899999999999</v>
      </c>
      <c r="O138" s="59">
        <v>0</v>
      </c>
      <c r="P138" s="123">
        <f t="shared" si="17"/>
        <v>2</v>
      </c>
      <c r="Q138" s="59">
        <v>62.167999999999999</v>
      </c>
      <c r="R138" s="123">
        <f t="shared" si="13"/>
        <v>3</v>
      </c>
      <c r="S138" s="59">
        <v>99.747</v>
      </c>
      <c r="T138" s="59">
        <v>10</v>
      </c>
      <c r="U138" s="60">
        <f t="shared" si="18"/>
        <v>301.35399999999998</v>
      </c>
    </row>
    <row r="139" spans="1:21" s="61" customFormat="1" ht="51.75" x14ac:dyDescent="0.3">
      <c r="A139" s="55" t="s">
        <v>470</v>
      </c>
      <c r="B139" s="101" t="s">
        <v>472</v>
      </c>
      <c r="C139" s="110" t="s">
        <v>361</v>
      </c>
      <c r="D139" s="56" t="s">
        <v>473</v>
      </c>
      <c r="E139" s="54" t="s">
        <v>729</v>
      </c>
      <c r="F139" s="56" t="s">
        <v>468</v>
      </c>
      <c r="G139" s="56" t="s">
        <v>534</v>
      </c>
      <c r="H139" s="57">
        <v>45042</v>
      </c>
      <c r="I139" s="57">
        <v>45043</v>
      </c>
      <c r="J139" s="54" t="s">
        <v>364</v>
      </c>
      <c r="K139" s="59">
        <f t="shared" si="14"/>
        <v>152.44049999999999</v>
      </c>
      <c r="L139" s="59">
        <f t="shared" si="15"/>
        <v>3.3333333333333335</v>
      </c>
      <c r="M139" s="59">
        <f t="shared" si="16"/>
        <v>186.57</v>
      </c>
      <c r="N139" s="59">
        <v>186.57</v>
      </c>
      <c r="O139" s="59">
        <v>0</v>
      </c>
      <c r="P139" s="123">
        <f t="shared" si="17"/>
        <v>1</v>
      </c>
      <c r="Q139" s="59">
        <v>51.808999999999997</v>
      </c>
      <c r="R139" s="123">
        <f t="shared" si="13"/>
        <v>2</v>
      </c>
      <c r="S139" s="59">
        <v>66.501999999999995</v>
      </c>
      <c r="T139" s="59">
        <v>0</v>
      </c>
      <c r="U139" s="60">
        <f t="shared" si="18"/>
        <v>304.88099999999997</v>
      </c>
    </row>
    <row r="140" spans="1:21" s="61" customFormat="1" ht="69" x14ac:dyDescent="0.3">
      <c r="A140" s="55" t="s">
        <v>470</v>
      </c>
      <c r="B140" s="101" t="s">
        <v>509</v>
      </c>
      <c r="C140" s="110" t="s">
        <v>361</v>
      </c>
      <c r="D140" s="56" t="s">
        <v>510</v>
      </c>
      <c r="E140" s="54" t="s">
        <v>732</v>
      </c>
      <c r="F140" s="56" t="s">
        <v>468</v>
      </c>
      <c r="G140" s="56" t="s">
        <v>534</v>
      </c>
      <c r="H140" s="57">
        <v>45082</v>
      </c>
      <c r="I140" s="57">
        <v>45085</v>
      </c>
      <c r="J140" s="54" t="s">
        <v>452</v>
      </c>
      <c r="K140" s="59">
        <f t="shared" si="14"/>
        <v>308.07075000000003</v>
      </c>
      <c r="L140" s="59">
        <f t="shared" si="15"/>
        <v>3.6666666666666665</v>
      </c>
      <c r="M140" s="59">
        <f t="shared" si="16"/>
        <v>967.53200000000004</v>
      </c>
      <c r="N140" s="59">
        <v>967.53200000000004</v>
      </c>
      <c r="O140" s="59">
        <v>0</v>
      </c>
      <c r="P140" s="123">
        <f t="shared" si="17"/>
        <v>3</v>
      </c>
      <c r="Q140" s="59">
        <v>142.58000000000001</v>
      </c>
      <c r="R140" s="123">
        <f t="shared" si="13"/>
        <v>4</v>
      </c>
      <c r="S140" s="59">
        <v>122.17100000000001</v>
      </c>
      <c r="T140" s="59">
        <v>0</v>
      </c>
      <c r="U140" s="60">
        <f t="shared" si="18"/>
        <v>1232.2830000000001</v>
      </c>
    </row>
    <row r="141" spans="1:21" s="61" customFormat="1" ht="86.25" x14ac:dyDescent="0.3">
      <c r="A141" s="55" t="s">
        <v>470</v>
      </c>
      <c r="B141" s="101" t="s">
        <v>511</v>
      </c>
      <c r="C141" s="110" t="s">
        <v>361</v>
      </c>
      <c r="D141" s="56" t="s">
        <v>512</v>
      </c>
      <c r="E141" s="54" t="s">
        <v>730</v>
      </c>
      <c r="F141" s="56" t="s">
        <v>468</v>
      </c>
      <c r="G141" s="56" t="s">
        <v>534</v>
      </c>
      <c r="H141" s="57">
        <v>45090</v>
      </c>
      <c r="I141" s="57">
        <v>45093</v>
      </c>
      <c r="J141" s="54" t="s">
        <v>364</v>
      </c>
      <c r="K141" s="59">
        <f t="shared" si="14"/>
        <v>107.1345</v>
      </c>
      <c r="L141" s="59">
        <f t="shared" si="15"/>
        <v>4.5</v>
      </c>
      <c r="M141" s="59">
        <f t="shared" si="16"/>
        <v>142.893</v>
      </c>
      <c r="N141" s="144">
        <v>142.893</v>
      </c>
      <c r="O141" s="59">
        <v>0</v>
      </c>
      <c r="P141" s="123">
        <f t="shared" si="17"/>
        <v>3</v>
      </c>
      <c r="Q141" s="59">
        <v>152.49</v>
      </c>
      <c r="R141" s="123">
        <f t="shared" si="13"/>
        <v>4</v>
      </c>
      <c r="S141" s="59">
        <v>133.155</v>
      </c>
      <c r="T141" s="59">
        <v>0</v>
      </c>
      <c r="U141" s="60">
        <f t="shared" si="18"/>
        <v>428.53800000000001</v>
      </c>
    </row>
    <row r="142" spans="1:21" s="61" customFormat="1" ht="51.75" x14ac:dyDescent="0.3">
      <c r="A142" s="55" t="s">
        <v>470</v>
      </c>
      <c r="B142" s="101" t="s">
        <v>513</v>
      </c>
      <c r="C142" s="110" t="s">
        <v>361</v>
      </c>
      <c r="D142" s="56" t="s">
        <v>514</v>
      </c>
      <c r="E142" s="54" t="s">
        <v>737</v>
      </c>
      <c r="F142" s="56" t="s">
        <v>468</v>
      </c>
      <c r="G142" s="56" t="s">
        <v>534</v>
      </c>
      <c r="H142" s="57">
        <v>45089</v>
      </c>
      <c r="I142" s="57">
        <v>45094</v>
      </c>
      <c r="J142" s="54" t="s">
        <v>364</v>
      </c>
      <c r="K142" s="59">
        <f t="shared" si="14"/>
        <v>83.572999999999993</v>
      </c>
      <c r="L142" s="59">
        <f t="shared" si="15"/>
        <v>6</v>
      </c>
      <c r="M142" s="59">
        <f t="shared" si="16"/>
        <v>146.72399999999999</v>
      </c>
      <c r="N142" s="144">
        <v>146.72399999999999</v>
      </c>
      <c r="O142" s="59">
        <v>0</v>
      </c>
      <c r="P142" s="123">
        <f t="shared" si="17"/>
        <v>5</v>
      </c>
      <c r="Q142" s="59">
        <v>155.33199999999999</v>
      </c>
      <c r="R142" s="123">
        <f t="shared" si="13"/>
        <v>6</v>
      </c>
      <c r="S142" s="59">
        <v>199.38200000000001</v>
      </c>
      <c r="T142" s="59">
        <v>0</v>
      </c>
      <c r="U142" s="60">
        <f t="shared" si="18"/>
        <v>501.43799999999999</v>
      </c>
    </row>
    <row r="143" spans="1:21" s="103" customFormat="1" ht="69" x14ac:dyDescent="0.3">
      <c r="A143" s="55" t="s">
        <v>470</v>
      </c>
      <c r="B143" s="101" t="s">
        <v>513</v>
      </c>
      <c r="C143" s="110" t="s">
        <v>361</v>
      </c>
      <c r="D143" s="56" t="s">
        <v>514</v>
      </c>
      <c r="E143" s="54" t="s">
        <v>736</v>
      </c>
      <c r="F143" s="56" t="s">
        <v>468</v>
      </c>
      <c r="G143" s="56" t="s">
        <v>534</v>
      </c>
      <c r="H143" s="57">
        <v>45089</v>
      </c>
      <c r="I143" s="57">
        <v>45094</v>
      </c>
      <c r="J143" s="54" t="s">
        <v>364</v>
      </c>
      <c r="K143" s="59">
        <f t="shared" si="14"/>
        <v>83.572999999999993</v>
      </c>
      <c r="L143" s="59">
        <f t="shared" si="15"/>
        <v>6</v>
      </c>
      <c r="M143" s="59">
        <f t="shared" si="16"/>
        <v>146.72399999999999</v>
      </c>
      <c r="N143" s="59">
        <v>146.72399999999999</v>
      </c>
      <c r="O143" s="59">
        <v>0</v>
      </c>
      <c r="P143" s="123">
        <f t="shared" si="17"/>
        <v>5</v>
      </c>
      <c r="Q143" s="59">
        <v>155.33199999999999</v>
      </c>
      <c r="R143" s="123">
        <f t="shared" si="13"/>
        <v>6</v>
      </c>
      <c r="S143" s="59">
        <v>199.38200000000001</v>
      </c>
      <c r="T143" s="59">
        <v>0</v>
      </c>
      <c r="U143" s="60">
        <f t="shared" si="18"/>
        <v>501.43799999999999</v>
      </c>
    </row>
    <row r="144" spans="1:21" s="61" customFormat="1" ht="51.75" x14ac:dyDescent="0.3">
      <c r="A144" s="55" t="s">
        <v>470</v>
      </c>
      <c r="B144" s="101" t="s">
        <v>515</v>
      </c>
      <c r="C144" s="110" t="s">
        <v>361</v>
      </c>
      <c r="D144" s="56" t="s">
        <v>516</v>
      </c>
      <c r="E144" s="54" t="s">
        <v>788</v>
      </c>
      <c r="F144" s="56" t="s">
        <v>468</v>
      </c>
      <c r="G144" s="56" t="s">
        <v>534</v>
      </c>
      <c r="H144" s="57">
        <v>45084</v>
      </c>
      <c r="I144" s="57">
        <v>45086</v>
      </c>
      <c r="J144" s="54" t="s">
        <v>378</v>
      </c>
      <c r="K144" s="59">
        <f t="shared" si="14"/>
        <v>64.111333333333334</v>
      </c>
      <c r="L144" s="59">
        <f t="shared" si="15"/>
        <v>2.8888888888888888</v>
      </c>
      <c r="M144" s="59">
        <f t="shared" si="16"/>
        <v>0</v>
      </c>
      <c r="N144" s="144">
        <v>0</v>
      </c>
      <c r="O144" s="59">
        <v>0</v>
      </c>
      <c r="P144" s="123">
        <f t="shared" si="17"/>
        <v>2</v>
      </c>
      <c r="Q144" s="59">
        <v>138.9</v>
      </c>
      <c r="R144" s="123">
        <f t="shared" si="13"/>
        <v>3</v>
      </c>
      <c r="S144" s="59">
        <v>53.433999999999997</v>
      </c>
      <c r="T144" s="59">
        <v>0</v>
      </c>
      <c r="U144" s="60">
        <f t="shared" si="18"/>
        <v>192.334</v>
      </c>
    </row>
    <row r="145" spans="1:21" s="61" customFormat="1" ht="51.75" x14ac:dyDescent="0.3">
      <c r="A145" s="55" t="s">
        <v>470</v>
      </c>
      <c r="B145" s="101" t="s">
        <v>517</v>
      </c>
      <c r="C145" s="110" t="s">
        <v>361</v>
      </c>
      <c r="D145" s="56" t="s">
        <v>518</v>
      </c>
      <c r="E145" s="54" t="s">
        <v>729</v>
      </c>
      <c r="F145" s="56" t="s">
        <v>468</v>
      </c>
      <c r="G145" s="56" t="s">
        <v>534</v>
      </c>
      <c r="H145" s="57">
        <v>45105</v>
      </c>
      <c r="I145" s="57">
        <v>45106</v>
      </c>
      <c r="J145" s="54" t="s">
        <v>539</v>
      </c>
      <c r="K145" s="59">
        <f t="shared" si="14"/>
        <v>47.404499999999999</v>
      </c>
      <c r="L145" s="59">
        <f t="shared" si="15"/>
        <v>3.3333333333333335</v>
      </c>
      <c r="M145" s="59">
        <f t="shared" si="16"/>
        <v>0</v>
      </c>
      <c r="N145" s="59">
        <v>0</v>
      </c>
      <c r="O145" s="59">
        <v>0</v>
      </c>
      <c r="P145" s="123">
        <f t="shared" si="17"/>
        <v>1</v>
      </c>
      <c r="Q145" s="59">
        <v>35.988999999999997</v>
      </c>
      <c r="R145" s="123">
        <f t="shared" si="13"/>
        <v>2</v>
      </c>
      <c r="S145" s="59">
        <v>58.82</v>
      </c>
      <c r="T145" s="59">
        <v>0</v>
      </c>
      <c r="U145" s="60">
        <f t="shared" si="18"/>
        <v>94.808999999999997</v>
      </c>
    </row>
    <row r="146" spans="1:21" s="61" customFormat="1" ht="51.75" x14ac:dyDescent="0.3">
      <c r="A146" s="55" t="s">
        <v>470</v>
      </c>
      <c r="B146" s="101" t="s">
        <v>519</v>
      </c>
      <c r="C146" s="110" t="s">
        <v>361</v>
      </c>
      <c r="D146" s="56" t="s">
        <v>520</v>
      </c>
      <c r="E146" s="54" t="s">
        <v>729</v>
      </c>
      <c r="F146" s="56" t="s">
        <v>468</v>
      </c>
      <c r="G146" s="56" t="s">
        <v>534</v>
      </c>
      <c r="H146" s="57">
        <v>45098</v>
      </c>
      <c r="I146" s="57">
        <v>45103</v>
      </c>
      <c r="J146" s="54" t="s">
        <v>411</v>
      </c>
      <c r="K146" s="59">
        <f t="shared" si="14"/>
        <v>108.01799999999999</v>
      </c>
      <c r="L146" s="59">
        <f t="shared" si="15"/>
        <v>3.3333333333333335</v>
      </c>
      <c r="M146" s="59">
        <f t="shared" si="16"/>
        <v>270.24799999999999</v>
      </c>
      <c r="N146" s="59">
        <v>270.24799999999999</v>
      </c>
      <c r="O146" s="59">
        <v>0</v>
      </c>
      <c r="P146" s="123">
        <f t="shared" si="17"/>
        <v>5</v>
      </c>
      <c r="Q146" s="59">
        <v>183.97499999999999</v>
      </c>
      <c r="R146" s="123">
        <f t="shared" si="13"/>
        <v>6</v>
      </c>
      <c r="S146" s="59">
        <v>193.88499999999999</v>
      </c>
      <c r="T146" s="59">
        <v>0</v>
      </c>
      <c r="U146" s="60">
        <f t="shared" si="18"/>
        <v>648.10799999999995</v>
      </c>
    </row>
    <row r="147" spans="1:21" s="61" customFormat="1" ht="69" x14ac:dyDescent="0.3">
      <c r="A147" s="55" t="s">
        <v>470</v>
      </c>
      <c r="B147" s="101" t="s">
        <v>521</v>
      </c>
      <c r="C147" s="110" t="s">
        <v>361</v>
      </c>
      <c r="D147" s="56" t="s">
        <v>522</v>
      </c>
      <c r="E147" s="54" t="s">
        <v>732</v>
      </c>
      <c r="F147" s="56" t="s">
        <v>468</v>
      </c>
      <c r="G147" s="56" t="s">
        <v>534</v>
      </c>
      <c r="H147" s="57">
        <v>45098</v>
      </c>
      <c r="I147" s="57">
        <v>45101</v>
      </c>
      <c r="J147" s="54" t="s">
        <v>411</v>
      </c>
      <c r="K147" s="59">
        <f t="shared" si="14"/>
        <v>166.29575</v>
      </c>
      <c r="L147" s="59">
        <f t="shared" si="15"/>
        <v>3.6666666666666665</v>
      </c>
      <c r="M147" s="59">
        <f t="shared" si="16"/>
        <v>270.24799999999999</v>
      </c>
      <c r="N147" s="59">
        <v>270.24799999999999</v>
      </c>
      <c r="O147" s="59">
        <v>0</v>
      </c>
      <c r="P147" s="123">
        <f t="shared" si="17"/>
        <v>3</v>
      </c>
      <c r="Q147" s="59">
        <v>201.05</v>
      </c>
      <c r="R147" s="123">
        <f t="shared" si="13"/>
        <v>4</v>
      </c>
      <c r="S147" s="59">
        <v>193.88499999999999</v>
      </c>
      <c r="T147" s="59">
        <v>0</v>
      </c>
      <c r="U147" s="60">
        <f t="shared" si="18"/>
        <v>665.18299999999999</v>
      </c>
    </row>
    <row r="148" spans="1:21" s="61" customFormat="1" ht="51.75" x14ac:dyDescent="0.3">
      <c r="A148" s="55" t="s">
        <v>470</v>
      </c>
      <c r="B148" s="101" t="s">
        <v>521</v>
      </c>
      <c r="C148" s="110" t="s">
        <v>361</v>
      </c>
      <c r="D148" s="56" t="s">
        <v>522</v>
      </c>
      <c r="E148" s="54" t="s">
        <v>795</v>
      </c>
      <c r="F148" s="56" t="s">
        <v>468</v>
      </c>
      <c r="G148" s="56" t="s">
        <v>534</v>
      </c>
      <c r="H148" s="57">
        <v>45098</v>
      </c>
      <c r="I148" s="57">
        <v>45101</v>
      </c>
      <c r="J148" s="54" t="s">
        <v>411</v>
      </c>
      <c r="K148" s="59">
        <f t="shared" si="14"/>
        <v>154.649</v>
      </c>
      <c r="L148" s="59">
        <f t="shared" si="15"/>
        <v>4.5</v>
      </c>
      <c r="M148" s="59">
        <f t="shared" si="16"/>
        <v>240.73599999999999</v>
      </c>
      <c r="N148" s="144">
        <v>240.73599999999999</v>
      </c>
      <c r="O148" s="59">
        <v>0</v>
      </c>
      <c r="P148" s="123">
        <f t="shared" si="17"/>
        <v>3</v>
      </c>
      <c r="Q148" s="59">
        <v>183.97499999999999</v>
      </c>
      <c r="R148" s="123">
        <f t="shared" si="13"/>
        <v>4</v>
      </c>
      <c r="S148" s="59">
        <v>193.88499999999999</v>
      </c>
      <c r="T148" s="59">
        <v>0</v>
      </c>
      <c r="U148" s="60">
        <f t="shared" si="18"/>
        <v>618.596</v>
      </c>
    </row>
    <row r="149" spans="1:21" s="61" customFormat="1" ht="103.5" x14ac:dyDescent="0.3">
      <c r="A149" s="55" t="s">
        <v>470</v>
      </c>
      <c r="B149" s="101" t="s">
        <v>523</v>
      </c>
      <c r="C149" s="110" t="s">
        <v>361</v>
      </c>
      <c r="D149" s="56" t="s">
        <v>524</v>
      </c>
      <c r="E149" s="54" t="s">
        <v>794</v>
      </c>
      <c r="F149" s="56" t="s">
        <v>468</v>
      </c>
      <c r="G149" s="56" t="s">
        <v>534</v>
      </c>
      <c r="H149" s="57">
        <v>45104</v>
      </c>
      <c r="I149" s="57">
        <v>45106</v>
      </c>
      <c r="J149" s="54" t="s">
        <v>539</v>
      </c>
      <c r="K149" s="59">
        <f t="shared" si="14"/>
        <v>75.202666666666673</v>
      </c>
      <c r="L149" s="59">
        <f t="shared" si="15"/>
        <v>2.5</v>
      </c>
      <c r="M149" s="59">
        <f t="shared" si="16"/>
        <v>0</v>
      </c>
      <c r="N149" s="144">
        <v>0</v>
      </c>
      <c r="O149" s="59">
        <v>0</v>
      </c>
      <c r="P149" s="123">
        <f t="shared" si="17"/>
        <v>2</v>
      </c>
      <c r="Q149" s="59">
        <v>107.967</v>
      </c>
      <c r="R149" s="123">
        <f t="shared" si="13"/>
        <v>3</v>
      </c>
      <c r="S149" s="59">
        <v>117.64100000000001</v>
      </c>
      <c r="T149" s="59">
        <v>0</v>
      </c>
      <c r="U149" s="60">
        <f t="shared" si="18"/>
        <v>225.608</v>
      </c>
    </row>
    <row r="150" spans="1:21" s="61" customFormat="1" ht="51.75" x14ac:dyDescent="0.3">
      <c r="A150" s="55" t="s">
        <v>470</v>
      </c>
      <c r="B150" s="101" t="s">
        <v>523</v>
      </c>
      <c r="C150" s="110" t="s">
        <v>361</v>
      </c>
      <c r="D150" s="56" t="s">
        <v>524</v>
      </c>
      <c r="E150" s="54" t="s">
        <v>738</v>
      </c>
      <c r="F150" s="56" t="s">
        <v>468</v>
      </c>
      <c r="G150" s="56" t="s">
        <v>534</v>
      </c>
      <c r="H150" s="57">
        <v>45104</v>
      </c>
      <c r="I150" s="57">
        <v>45106</v>
      </c>
      <c r="J150" s="54" t="s">
        <v>539</v>
      </c>
      <c r="K150" s="59">
        <f t="shared" si="14"/>
        <v>75.202999999999989</v>
      </c>
      <c r="L150" s="59">
        <f t="shared" si="15"/>
        <v>3</v>
      </c>
      <c r="M150" s="59">
        <f t="shared" si="16"/>
        <v>0</v>
      </c>
      <c r="N150" s="59">
        <v>0</v>
      </c>
      <c r="O150" s="59">
        <v>0</v>
      </c>
      <c r="P150" s="123">
        <f t="shared" si="17"/>
        <v>2</v>
      </c>
      <c r="Q150" s="59">
        <v>107.967</v>
      </c>
      <c r="R150" s="123">
        <f t="shared" si="13"/>
        <v>3</v>
      </c>
      <c r="S150" s="59">
        <v>117.642</v>
      </c>
      <c r="T150" s="59">
        <v>0</v>
      </c>
      <c r="U150" s="60">
        <f t="shared" si="18"/>
        <v>225.60899999999998</v>
      </c>
    </row>
    <row r="151" spans="1:21" s="61" customFormat="1" ht="69" x14ac:dyDescent="0.3">
      <c r="A151" s="55" t="s">
        <v>470</v>
      </c>
      <c r="B151" s="101" t="s">
        <v>523</v>
      </c>
      <c r="C151" s="110" t="s">
        <v>361</v>
      </c>
      <c r="D151" s="56" t="s">
        <v>524</v>
      </c>
      <c r="E151" s="54" t="s">
        <v>732</v>
      </c>
      <c r="F151" s="56" t="s">
        <v>468</v>
      </c>
      <c r="G151" s="56" t="s">
        <v>534</v>
      </c>
      <c r="H151" s="57">
        <v>45104</v>
      </c>
      <c r="I151" s="57">
        <v>45106</v>
      </c>
      <c r="J151" s="54" t="s">
        <v>539</v>
      </c>
      <c r="K151" s="59">
        <f t="shared" si="14"/>
        <v>75.202666666666673</v>
      </c>
      <c r="L151" s="59">
        <f t="shared" si="15"/>
        <v>3.6666666666666665</v>
      </c>
      <c r="M151" s="59">
        <f t="shared" si="16"/>
        <v>0</v>
      </c>
      <c r="N151" s="59">
        <v>0</v>
      </c>
      <c r="O151" s="59">
        <v>0</v>
      </c>
      <c r="P151" s="123">
        <f t="shared" si="17"/>
        <v>2</v>
      </c>
      <c r="Q151" s="59">
        <v>107.967</v>
      </c>
      <c r="R151" s="123">
        <f t="shared" si="13"/>
        <v>3</v>
      </c>
      <c r="S151" s="59">
        <v>117.64100000000001</v>
      </c>
      <c r="T151" s="59">
        <v>0</v>
      </c>
      <c r="U151" s="60">
        <f t="shared" si="18"/>
        <v>225.608</v>
      </c>
    </row>
    <row r="152" spans="1:21" s="61" customFormat="1" ht="51.75" x14ac:dyDescent="0.3">
      <c r="A152" s="55" t="s">
        <v>470</v>
      </c>
      <c r="B152" s="101" t="s">
        <v>525</v>
      </c>
      <c r="C152" s="110" t="s">
        <v>361</v>
      </c>
      <c r="D152" s="56" t="s">
        <v>456</v>
      </c>
      <c r="E152" s="54" t="s">
        <v>788</v>
      </c>
      <c r="F152" s="56" t="s">
        <v>468</v>
      </c>
      <c r="G152" s="56" t="s">
        <v>534</v>
      </c>
      <c r="H152" s="57">
        <v>45099</v>
      </c>
      <c r="I152" s="57">
        <v>45101</v>
      </c>
      <c r="J152" s="54" t="s">
        <v>364</v>
      </c>
      <c r="K152" s="59">
        <f t="shared" si="14"/>
        <v>135.49133333333333</v>
      </c>
      <c r="L152" s="59">
        <f t="shared" si="15"/>
        <v>2.8888888888888888</v>
      </c>
      <c r="M152" s="59">
        <f t="shared" si="16"/>
        <v>244.58799999999999</v>
      </c>
      <c r="N152" s="144">
        <v>244.58799999999999</v>
      </c>
      <c r="O152" s="59">
        <v>0</v>
      </c>
      <c r="P152" s="123">
        <f t="shared" si="17"/>
        <v>2</v>
      </c>
      <c r="Q152" s="59">
        <v>62.156999999999996</v>
      </c>
      <c r="R152" s="123">
        <f t="shared" si="13"/>
        <v>3</v>
      </c>
      <c r="S152" s="59">
        <v>99.728999999999999</v>
      </c>
      <c r="T152" s="59">
        <v>0</v>
      </c>
      <c r="U152" s="60">
        <f t="shared" si="18"/>
        <v>406.47399999999999</v>
      </c>
    </row>
    <row r="153" spans="1:21" s="61" customFormat="1" ht="51.75" x14ac:dyDescent="0.3">
      <c r="A153" s="55" t="s">
        <v>470</v>
      </c>
      <c r="B153" s="101" t="s">
        <v>526</v>
      </c>
      <c r="C153" s="110" t="s">
        <v>361</v>
      </c>
      <c r="D153" s="56" t="s">
        <v>527</v>
      </c>
      <c r="E153" s="54" t="s">
        <v>739</v>
      </c>
      <c r="F153" s="56" t="s">
        <v>468</v>
      </c>
      <c r="G153" s="56" t="s">
        <v>534</v>
      </c>
      <c r="H153" s="57">
        <v>45102</v>
      </c>
      <c r="I153" s="57">
        <v>45106</v>
      </c>
      <c r="J153" s="54" t="s">
        <v>411</v>
      </c>
      <c r="K153" s="59">
        <f t="shared" si="14"/>
        <v>145.80619999999999</v>
      </c>
      <c r="L153" s="59">
        <f t="shared" si="15"/>
        <v>5</v>
      </c>
      <c r="M153" s="59">
        <f t="shared" si="16"/>
        <v>263.53199999999998</v>
      </c>
      <c r="N153" s="59">
        <v>263.53199999999998</v>
      </c>
      <c r="O153" s="59">
        <v>0</v>
      </c>
      <c r="P153" s="123">
        <f t="shared" si="17"/>
        <v>4</v>
      </c>
      <c r="Q153" s="59">
        <v>223.18299999999999</v>
      </c>
      <c r="R153" s="123">
        <f t="shared" si="13"/>
        <v>5</v>
      </c>
      <c r="S153" s="59">
        <v>242.316</v>
      </c>
      <c r="T153" s="59">
        <v>0</v>
      </c>
      <c r="U153" s="60">
        <f t="shared" si="18"/>
        <v>729.03099999999995</v>
      </c>
    </row>
    <row r="154" spans="1:21" s="61" customFormat="1" ht="51.75" x14ac:dyDescent="0.3">
      <c r="A154" s="55" t="s">
        <v>470</v>
      </c>
      <c r="B154" s="101" t="s">
        <v>526</v>
      </c>
      <c r="C154" s="110" t="s">
        <v>361</v>
      </c>
      <c r="D154" s="56" t="s">
        <v>527</v>
      </c>
      <c r="E154" s="54" t="s">
        <v>740</v>
      </c>
      <c r="F154" s="56" t="s">
        <v>468</v>
      </c>
      <c r="G154" s="56" t="s">
        <v>534</v>
      </c>
      <c r="H154" s="57">
        <v>45102</v>
      </c>
      <c r="I154" s="57">
        <v>45106</v>
      </c>
      <c r="J154" s="54" t="s">
        <v>411</v>
      </c>
      <c r="K154" s="59">
        <f t="shared" si="14"/>
        <v>134.0076</v>
      </c>
      <c r="L154" s="59">
        <f t="shared" si="15"/>
        <v>5</v>
      </c>
      <c r="M154" s="59">
        <f t="shared" si="16"/>
        <v>263.53199999999998</v>
      </c>
      <c r="N154" s="59">
        <v>263.53199999999998</v>
      </c>
      <c r="O154" s="59">
        <v>0</v>
      </c>
      <c r="P154" s="123">
        <f t="shared" si="17"/>
        <v>4</v>
      </c>
      <c r="Q154" s="59">
        <v>162.16</v>
      </c>
      <c r="R154" s="123">
        <f t="shared" si="13"/>
        <v>5</v>
      </c>
      <c r="S154" s="59">
        <v>244.346</v>
      </c>
      <c r="T154" s="59">
        <v>0</v>
      </c>
      <c r="U154" s="60">
        <f t="shared" si="18"/>
        <v>670.03800000000001</v>
      </c>
    </row>
    <row r="155" spans="1:21" s="61" customFormat="1" ht="86.25" x14ac:dyDescent="0.3">
      <c r="A155" s="55" t="s">
        <v>470</v>
      </c>
      <c r="B155" s="101" t="s">
        <v>474</v>
      </c>
      <c r="C155" s="110" t="s">
        <v>361</v>
      </c>
      <c r="D155" s="56" t="s">
        <v>475</v>
      </c>
      <c r="E155" s="54" t="s">
        <v>731</v>
      </c>
      <c r="F155" s="56" t="s">
        <v>468</v>
      </c>
      <c r="G155" s="56" t="s">
        <v>534</v>
      </c>
      <c r="H155" s="57">
        <v>45026</v>
      </c>
      <c r="I155" s="57">
        <v>45030</v>
      </c>
      <c r="J155" s="54" t="s">
        <v>384</v>
      </c>
      <c r="K155" s="59">
        <f t="shared" si="14"/>
        <v>104.06559999999999</v>
      </c>
      <c r="L155" s="59">
        <f t="shared" si="15"/>
        <v>5</v>
      </c>
      <c r="M155" s="59">
        <f t="shared" si="16"/>
        <v>225.21199999999999</v>
      </c>
      <c r="N155" s="144">
        <v>225.21199999999999</v>
      </c>
      <c r="O155" s="59">
        <v>0</v>
      </c>
      <c r="P155" s="123">
        <f t="shared" si="17"/>
        <v>4</v>
      </c>
      <c r="Q155" s="59">
        <v>114.599</v>
      </c>
      <c r="R155" s="123">
        <f t="shared" si="13"/>
        <v>5</v>
      </c>
      <c r="S155" s="59">
        <v>180.517</v>
      </c>
      <c r="T155" s="59">
        <v>0</v>
      </c>
      <c r="U155" s="60">
        <f t="shared" si="18"/>
        <v>520.32799999999997</v>
      </c>
    </row>
    <row r="156" spans="1:21" s="61" customFormat="1" ht="86.25" x14ac:dyDescent="0.3">
      <c r="A156" s="55" t="s">
        <v>470</v>
      </c>
      <c r="B156" s="101" t="s">
        <v>474</v>
      </c>
      <c r="C156" s="110" t="s">
        <v>361</v>
      </c>
      <c r="D156" s="56" t="s">
        <v>475</v>
      </c>
      <c r="E156" s="54" t="s">
        <v>730</v>
      </c>
      <c r="F156" s="56" t="s">
        <v>468</v>
      </c>
      <c r="G156" s="56" t="s">
        <v>534</v>
      </c>
      <c r="H156" s="57">
        <v>45026</v>
      </c>
      <c r="I156" s="57">
        <v>45030</v>
      </c>
      <c r="J156" s="54" t="s">
        <v>384</v>
      </c>
      <c r="K156" s="59">
        <f t="shared" si="14"/>
        <v>117.974</v>
      </c>
      <c r="L156" s="59">
        <f t="shared" si="15"/>
        <v>4.5</v>
      </c>
      <c r="M156" s="59">
        <f t="shared" si="16"/>
        <v>225.215</v>
      </c>
      <c r="N156" s="144">
        <v>225.215</v>
      </c>
      <c r="O156" s="59">
        <v>0</v>
      </c>
      <c r="P156" s="123">
        <f t="shared" si="17"/>
        <v>4</v>
      </c>
      <c r="Q156" s="59">
        <v>184.39400000000001</v>
      </c>
      <c r="R156" s="123">
        <f t="shared" si="13"/>
        <v>5</v>
      </c>
      <c r="S156" s="59">
        <v>180.261</v>
      </c>
      <c r="T156" s="59">
        <v>0</v>
      </c>
      <c r="U156" s="60">
        <f t="shared" si="18"/>
        <v>589.87</v>
      </c>
    </row>
    <row r="157" spans="1:21" s="61" customFormat="1" ht="51.75" x14ac:dyDescent="0.3">
      <c r="A157" s="55" t="s">
        <v>470</v>
      </c>
      <c r="B157" s="101" t="s">
        <v>528</v>
      </c>
      <c r="C157" s="110" t="s">
        <v>361</v>
      </c>
      <c r="D157" s="56" t="s">
        <v>529</v>
      </c>
      <c r="E157" s="54" t="s">
        <v>788</v>
      </c>
      <c r="F157" s="56" t="s">
        <v>468</v>
      </c>
      <c r="G157" s="56" t="s">
        <v>534</v>
      </c>
      <c r="H157" s="57">
        <v>45097</v>
      </c>
      <c r="I157" s="57">
        <v>45098</v>
      </c>
      <c r="J157" s="54" t="s">
        <v>530</v>
      </c>
      <c r="K157" s="59">
        <f t="shared" si="14"/>
        <v>66.391499999999994</v>
      </c>
      <c r="L157" s="59">
        <f t="shared" si="15"/>
        <v>2.8888888888888888</v>
      </c>
      <c r="M157" s="59">
        <f t="shared" si="16"/>
        <v>75.188000000000002</v>
      </c>
      <c r="N157" s="59">
        <v>75.188000000000002</v>
      </c>
      <c r="O157" s="59">
        <v>0</v>
      </c>
      <c r="P157" s="123">
        <f t="shared" si="17"/>
        <v>1</v>
      </c>
      <c r="Q157" s="59">
        <v>25.898</v>
      </c>
      <c r="R157" s="123">
        <f t="shared" si="13"/>
        <v>2</v>
      </c>
      <c r="S157" s="59">
        <v>31.696999999999999</v>
      </c>
      <c r="T157" s="59">
        <v>0</v>
      </c>
      <c r="U157" s="60">
        <f t="shared" si="18"/>
        <v>132.78299999999999</v>
      </c>
    </row>
    <row r="158" spans="1:21" s="61" customFormat="1" ht="51.75" x14ac:dyDescent="0.3">
      <c r="A158" s="55" t="s">
        <v>470</v>
      </c>
      <c r="B158" s="101" t="s">
        <v>531</v>
      </c>
      <c r="C158" s="110" t="s">
        <v>361</v>
      </c>
      <c r="D158" s="56" t="s">
        <v>532</v>
      </c>
      <c r="E158" s="54" t="s">
        <v>742</v>
      </c>
      <c r="F158" s="56" t="s">
        <v>468</v>
      </c>
      <c r="G158" s="56" t="s">
        <v>534</v>
      </c>
      <c r="H158" s="57">
        <v>45097</v>
      </c>
      <c r="I158" s="57">
        <v>45100</v>
      </c>
      <c r="J158" s="54" t="s">
        <v>533</v>
      </c>
      <c r="K158" s="59">
        <f t="shared" si="14"/>
        <v>113.4905</v>
      </c>
      <c r="L158" s="59">
        <f t="shared" si="15"/>
        <v>4</v>
      </c>
      <c r="M158" s="59">
        <f t="shared" si="16"/>
        <v>320.56</v>
      </c>
      <c r="N158" s="59">
        <v>320.56</v>
      </c>
      <c r="O158" s="59">
        <v>0</v>
      </c>
      <c r="P158" s="123">
        <f t="shared" si="17"/>
        <v>3</v>
      </c>
      <c r="Q158" s="59">
        <v>51.42</v>
      </c>
      <c r="R158" s="123">
        <f t="shared" si="13"/>
        <v>4</v>
      </c>
      <c r="S158" s="59">
        <v>81.981999999999999</v>
      </c>
      <c r="T158" s="59">
        <v>0</v>
      </c>
      <c r="U158" s="60">
        <f t="shared" si="18"/>
        <v>453.96199999999999</v>
      </c>
    </row>
    <row r="159" spans="1:21" s="61" customFormat="1" ht="51.75" x14ac:dyDescent="0.3">
      <c r="A159" s="55" t="s">
        <v>470</v>
      </c>
      <c r="B159" s="101" t="s">
        <v>531</v>
      </c>
      <c r="C159" s="110" t="s">
        <v>361</v>
      </c>
      <c r="D159" s="56" t="s">
        <v>532</v>
      </c>
      <c r="E159" s="54" t="s">
        <v>741</v>
      </c>
      <c r="F159" s="56" t="s">
        <v>468</v>
      </c>
      <c r="G159" s="56" t="s">
        <v>534</v>
      </c>
      <c r="H159" s="57">
        <v>45097</v>
      </c>
      <c r="I159" s="57">
        <v>45100</v>
      </c>
      <c r="J159" s="54" t="s">
        <v>533</v>
      </c>
      <c r="K159" s="59">
        <f t="shared" si="14"/>
        <v>113.4905</v>
      </c>
      <c r="L159" s="59">
        <f t="shared" si="15"/>
        <v>4</v>
      </c>
      <c r="M159" s="59">
        <f t="shared" si="16"/>
        <v>320.56</v>
      </c>
      <c r="N159" s="59">
        <v>320.56</v>
      </c>
      <c r="O159" s="59">
        <v>0</v>
      </c>
      <c r="P159" s="123">
        <f t="shared" si="17"/>
        <v>3</v>
      </c>
      <c r="Q159" s="59">
        <v>51.42</v>
      </c>
      <c r="R159" s="123">
        <f t="shared" si="13"/>
        <v>4</v>
      </c>
      <c r="S159" s="59">
        <v>81.981999999999999</v>
      </c>
      <c r="T159" s="59">
        <v>0</v>
      </c>
      <c r="U159" s="60">
        <f t="shared" si="18"/>
        <v>453.96199999999999</v>
      </c>
    </row>
    <row r="160" spans="1:21" s="61" customFormat="1" ht="86.25" x14ac:dyDescent="0.3">
      <c r="A160" s="55" t="s">
        <v>470</v>
      </c>
      <c r="B160" s="101" t="s">
        <v>476</v>
      </c>
      <c r="C160" s="110" t="s">
        <v>361</v>
      </c>
      <c r="D160" s="56" t="s">
        <v>477</v>
      </c>
      <c r="E160" s="54" t="s">
        <v>790</v>
      </c>
      <c r="F160" s="56" t="s">
        <v>468</v>
      </c>
      <c r="G160" s="56" t="s">
        <v>534</v>
      </c>
      <c r="H160" s="57">
        <v>45032</v>
      </c>
      <c r="I160" s="57">
        <v>45038</v>
      </c>
      <c r="J160" s="54" t="s">
        <v>478</v>
      </c>
      <c r="K160" s="59">
        <f t="shared" si="14"/>
        <v>142.76342857142856</v>
      </c>
      <c r="L160" s="59">
        <f t="shared" si="15"/>
        <v>7</v>
      </c>
      <c r="M160" s="59">
        <f t="shared" si="16"/>
        <v>469.67899999999997</v>
      </c>
      <c r="N160" s="59">
        <v>469.67899999999997</v>
      </c>
      <c r="O160" s="59">
        <v>0</v>
      </c>
      <c r="P160" s="123">
        <f t="shared" si="17"/>
        <v>6</v>
      </c>
      <c r="Q160" s="59">
        <v>251.142</v>
      </c>
      <c r="R160" s="123">
        <f t="shared" si="13"/>
        <v>7</v>
      </c>
      <c r="S160" s="59">
        <v>278.52300000000002</v>
      </c>
      <c r="T160" s="59">
        <v>0</v>
      </c>
      <c r="U160" s="60">
        <f t="shared" si="18"/>
        <v>999.34399999999994</v>
      </c>
    </row>
    <row r="161" spans="1:21" s="61" customFormat="1" ht="103.5" x14ac:dyDescent="0.3">
      <c r="A161" s="55" t="s">
        <v>470</v>
      </c>
      <c r="B161" s="101" t="s">
        <v>476</v>
      </c>
      <c r="C161" s="110" t="s">
        <v>361</v>
      </c>
      <c r="D161" s="56" t="s">
        <v>477</v>
      </c>
      <c r="E161" s="54" t="s">
        <v>789</v>
      </c>
      <c r="F161" s="56" t="s">
        <v>468</v>
      </c>
      <c r="G161" s="56" t="s">
        <v>534</v>
      </c>
      <c r="H161" s="57">
        <v>45032</v>
      </c>
      <c r="I161" s="57">
        <v>45038</v>
      </c>
      <c r="J161" s="54" t="s">
        <v>478</v>
      </c>
      <c r="K161" s="59">
        <f t="shared" si="14"/>
        <v>147.62057142857142</v>
      </c>
      <c r="L161" s="59">
        <f t="shared" si="15"/>
        <v>7</v>
      </c>
      <c r="M161" s="59">
        <f t="shared" si="16"/>
        <v>469.67899999999997</v>
      </c>
      <c r="N161" s="59">
        <v>469.67899999999997</v>
      </c>
      <c r="O161" s="59">
        <v>0</v>
      </c>
      <c r="P161" s="123">
        <f t="shared" si="17"/>
        <v>6</v>
      </c>
      <c r="Q161" s="59">
        <v>251.142</v>
      </c>
      <c r="R161" s="123">
        <f t="shared" si="13"/>
        <v>7</v>
      </c>
      <c r="S161" s="59">
        <v>278.52300000000002</v>
      </c>
      <c r="T161" s="59">
        <v>34</v>
      </c>
      <c r="U161" s="60">
        <f t="shared" si="18"/>
        <v>1033.3440000000001</v>
      </c>
    </row>
    <row r="162" spans="1:21" s="61" customFormat="1" ht="69" x14ac:dyDescent="0.3">
      <c r="A162" s="55" t="s">
        <v>470</v>
      </c>
      <c r="B162" s="101" t="s">
        <v>479</v>
      </c>
      <c r="C162" s="110" t="s">
        <v>361</v>
      </c>
      <c r="D162" s="56" t="s">
        <v>480</v>
      </c>
      <c r="E162" s="54" t="s">
        <v>792</v>
      </c>
      <c r="F162" s="56" t="s">
        <v>468</v>
      </c>
      <c r="G162" s="56" t="s">
        <v>534</v>
      </c>
      <c r="H162" s="57">
        <v>45042</v>
      </c>
      <c r="I162" s="57">
        <v>45044</v>
      </c>
      <c r="J162" s="54" t="s">
        <v>364</v>
      </c>
      <c r="K162" s="59">
        <f t="shared" si="14"/>
        <v>132.75466666666668</v>
      </c>
      <c r="L162" s="59">
        <f t="shared" si="15"/>
        <v>3</v>
      </c>
      <c r="M162" s="59">
        <f t="shared" si="16"/>
        <v>236.50800000000001</v>
      </c>
      <c r="N162" s="59">
        <v>236.50800000000001</v>
      </c>
      <c r="O162" s="59">
        <v>0</v>
      </c>
      <c r="P162" s="123">
        <f t="shared" si="17"/>
        <v>2</v>
      </c>
      <c r="Q162" s="59">
        <v>62.106999999999999</v>
      </c>
      <c r="R162" s="123">
        <f t="shared" si="13"/>
        <v>3</v>
      </c>
      <c r="S162" s="59">
        <v>99.649000000000001</v>
      </c>
      <c r="T162" s="59">
        <v>0</v>
      </c>
      <c r="U162" s="60">
        <f t="shared" si="18"/>
        <v>398.26400000000001</v>
      </c>
    </row>
    <row r="163" spans="1:21" s="61" customFormat="1" ht="103.5" x14ac:dyDescent="0.3">
      <c r="A163" s="55" t="s">
        <v>470</v>
      </c>
      <c r="B163" s="101" t="s">
        <v>479</v>
      </c>
      <c r="C163" s="110" t="s">
        <v>361</v>
      </c>
      <c r="D163" s="56" t="s">
        <v>480</v>
      </c>
      <c r="E163" s="54" t="s">
        <v>791</v>
      </c>
      <c r="F163" s="56" t="s">
        <v>468</v>
      </c>
      <c r="G163" s="56" t="s">
        <v>534</v>
      </c>
      <c r="H163" s="57">
        <v>45042</v>
      </c>
      <c r="I163" s="57">
        <v>45044</v>
      </c>
      <c r="J163" s="54" t="s">
        <v>364</v>
      </c>
      <c r="K163" s="59">
        <f t="shared" si="14"/>
        <v>132.75466666666668</v>
      </c>
      <c r="L163" s="59">
        <f t="shared" si="15"/>
        <v>3</v>
      </c>
      <c r="M163" s="59">
        <f t="shared" si="16"/>
        <v>236.50800000000001</v>
      </c>
      <c r="N163" s="59">
        <v>236.50800000000001</v>
      </c>
      <c r="O163" s="59">
        <v>0</v>
      </c>
      <c r="P163" s="123">
        <f t="shared" si="17"/>
        <v>2</v>
      </c>
      <c r="Q163" s="59">
        <v>62.106999999999999</v>
      </c>
      <c r="R163" s="123">
        <f t="shared" si="13"/>
        <v>3</v>
      </c>
      <c r="S163" s="59">
        <v>99.649000000000001</v>
      </c>
      <c r="T163" s="59">
        <v>0</v>
      </c>
      <c r="U163" s="60">
        <f t="shared" si="18"/>
        <v>398.26400000000001</v>
      </c>
    </row>
    <row r="164" spans="1:21" s="61" customFormat="1" ht="103.5" x14ac:dyDescent="0.3">
      <c r="A164" s="55" t="s">
        <v>470</v>
      </c>
      <c r="B164" s="101" t="s">
        <v>481</v>
      </c>
      <c r="C164" s="110" t="s">
        <v>361</v>
      </c>
      <c r="D164" s="56" t="s">
        <v>482</v>
      </c>
      <c r="E164" s="54" t="s">
        <v>794</v>
      </c>
      <c r="F164" s="56" t="s">
        <v>468</v>
      </c>
      <c r="G164" s="56" t="s">
        <v>534</v>
      </c>
      <c r="H164" s="57">
        <v>45042</v>
      </c>
      <c r="I164" s="57">
        <v>45043</v>
      </c>
      <c r="J164" s="54" t="s">
        <v>364</v>
      </c>
      <c r="K164" s="59">
        <f t="shared" si="14"/>
        <v>151.99600000000001</v>
      </c>
      <c r="L164" s="59">
        <f t="shared" si="15"/>
        <v>2.5</v>
      </c>
      <c r="M164" s="59">
        <f t="shared" si="16"/>
        <v>186.565</v>
      </c>
      <c r="N164" s="144">
        <v>186.565</v>
      </c>
      <c r="O164" s="59">
        <v>0</v>
      </c>
      <c r="P164" s="123">
        <f t="shared" si="17"/>
        <v>1</v>
      </c>
      <c r="Q164" s="59">
        <v>50.924999999999997</v>
      </c>
      <c r="R164" s="123">
        <f t="shared" si="13"/>
        <v>2</v>
      </c>
      <c r="S164" s="59">
        <v>66.501999999999995</v>
      </c>
      <c r="T164" s="59">
        <v>0</v>
      </c>
      <c r="U164" s="60">
        <f t="shared" si="18"/>
        <v>303.99200000000002</v>
      </c>
    </row>
    <row r="165" spans="1:21" s="61" customFormat="1" ht="69" x14ac:dyDescent="0.3">
      <c r="A165" s="55" t="s">
        <v>470</v>
      </c>
      <c r="B165" s="101" t="s">
        <v>481</v>
      </c>
      <c r="C165" s="110" t="s">
        <v>361</v>
      </c>
      <c r="D165" s="56" t="s">
        <v>482</v>
      </c>
      <c r="E165" s="54" t="s">
        <v>793</v>
      </c>
      <c r="F165" s="56" t="s">
        <v>468</v>
      </c>
      <c r="G165" s="56" t="s">
        <v>534</v>
      </c>
      <c r="H165" s="57">
        <v>45042</v>
      </c>
      <c r="I165" s="57">
        <v>45043</v>
      </c>
      <c r="J165" s="54" t="s">
        <v>364</v>
      </c>
      <c r="K165" s="59">
        <f t="shared" si="14"/>
        <v>151.99600000000001</v>
      </c>
      <c r="L165" s="59">
        <f t="shared" si="15"/>
        <v>2</v>
      </c>
      <c r="M165" s="59">
        <f t="shared" si="16"/>
        <v>186.565</v>
      </c>
      <c r="N165" s="59">
        <v>186.565</v>
      </c>
      <c r="O165" s="59">
        <v>0</v>
      </c>
      <c r="P165" s="123">
        <f t="shared" si="17"/>
        <v>1</v>
      </c>
      <c r="Q165" s="59">
        <v>50.924999999999997</v>
      </c>
      <c r="R165" s="123">
        <f t="shared" si="13"/>
        <v>2</v>
      </c>
      <c r="S165" s="59">
        <v>66.501999999999995</v>
      </c>
      <c r="T165" s="59">
        <v>0</v>
      </c>
      <c r="U165" s="60">
        <f t="shared" si="18"/>
        <v>303.99200000000002</v>
      </c>
    </row>
    <row r="166" spans="1:21" s="61" customFormat="1" ht="103.5" x14ac:dyDescent="0.3">
      <c r="A166" s="55" t="s">
        <v>470</v>
      </c>
      <c r="B166" s="101" t="s">
        <v>483</v>
      </c>
      <c r="C166" s="110" t="s">
        <v>361</v>
      </c>
      <c r="D166" s="56" t="s">
        <v>484</v>
      </c>
      <c r="E166" s="54" t="s">
        <v>824</v>
      </c>
      <c r="F166" s="56" t="s">
        <v>468</v>
      </c>
      <c r="G166" s="56" t="s">
        <v>534</v>
      </c>
      <c r="H166" s="57">
        <v>45042</v>
      </c>
      <c r="I166" s="57">
        <v>45044</v>
      </c>
      <c r="J166" s="54" t="s">
        <v>364</v>
      </c>
      <c r="K166" s="59">
        <f t="shared" si="14"/>
        <v>133.3546666666667</v>
      </c>
      <c r="L166" s="59">
        <f t="shared" si="15"/>
        <v>3</v>
      </c>
      <c r="M166" s="59">
        <f t="shared" si="16"/>
        <v>232.04400000000001</v>
      </c>
      <c r="N166" s="144">
        <v>232.04400000000001</v>
      </c>
      <c r="O166" s="59">
        <v>0</v>
      </c>
      <c r="P166" s="123">
        <f t="shared" si="17"/>
        <v>2</v>
      </c>
      <c r="Q166" s="59">
        <v>68.180000000000007</v>
      </c>
      <c r="R166" s="123">
        <f t="shared" si="13"/>
        <v>3</v>
      </c>
      <c r="S166" s="59">
        <v>99.84</v>
      </c>
      <c r="T166" s="59">
        <v>0</v>
      </c>
      <c r="U166" s="60">
        <f t="shared" si="18"/>
        <v>400.06400000000008</v>
      </c>
    </row>
    <row r="167" spans="1:21" s="61" customFormat="1" ht="51.75" x14ac:dyDescent="0.3">
      <c r="A167" s="55" t="s">
        <v>470</v>
      </c>
      <c r="B167" s="101" t="s">
        <v>485</v>
      </c>
      <c r="C167" s="110" t="s">
        <v>361</v>
      </c>
      <c r="D167" s="56" t="s">
        <v>486</v>
      </c>
      <c r="E167" s="54" t="s">
        <v>733</v>
      </c>
      <c r="F167" s="56" t="s">
        <v>468</v>
      </c>
      <c r="G167" s="56" t="s">
        <v>534</v>
      </c>
      <c r="H167" s="57">
        <v>45040</v>
      </c>
      <c r="I167" s="57">
        <v>45044</v>
      </c>
      <c r="J167" s="54" t="s">
        <v>411</v>
      </c>
      <c r="K167" s="59">
        <f t="shared" si="14"/>
        <v>195.02579999999998</v>
      </c>
      <c r="L167" s="59">
        <f t="shared" si="15"/>
        <v>5</v>
      </c>
      <c r="M167" s="59">
        <f t="shared" si="16"/>
        <v>458.08100000000002</v>
      </c>
      <c r="N167" s="59">
        <v>458.08100000000002</v>
      </c>
      <c r="O167" s="59">
        <v>0</v>
      </c>
      <c r="P167" s="123">
        <f t="shared" si="17"/>
        <v>4</v>
      </c>
      <c r="Q167" s="59">
        <v>271.54599999999999</v>
      </c>
      <c r="R167" s="123">
        <f t="shared" si="13"/>
        <v>5</v>
      </c>
      <c r="S167" s="59">
        <v>245.50200000000001</v>
      </c>
      <c r="T167" s="59">
        <v>0</v>
      </c>
      <c r="U167" s="60">
        <f t="shared" si="18"/>
        <v>975.12899999999991</v>
      </c>
    </row>
    <row r="168" spans="1:21" s="61" customFormat="1" ht="51.75" x14ac:dyDescent="0.3">
      <c r="A168" s="55" t="s">
        <v>470</v>
      </c>
      <c r="B168" s="101" t="s">
        <v>485</v>
      </c>
      <c r="C168" s="110" t="s">
        <v>361</v>
      </c>
      <c r="D168" s="56" t="s">
        <v>486</v>
      </c>
      <c r="E168" s="54" t="s">
        <v>795</v>
      </c>
      <c r="F168" s="56" t="s">
        <v>468</v>
      </c>
      <c r="G168" s="56" t="s">
        <v>534</v>
      </c>
      <c r="H168" s="57">
        <v>45040</v>
      </c>
      <c r="I168" s="57">
        <v>45044</v>
      </c>
      <c r="J168" s="54" t="s">
        <v>411</v>
      </c>
      <c r="K168" s="59">
        <f t="shared" si="14"/>
        <v>172.68800000000002</v>
      </c>
      <c r="L168" s="59">
        <f t="shared" si="15"/>
        <v>4.5</v>
      </c>
      <c r="M168" s="59">
        <f t="shared" si="16"/>
        <v>458.08100000000002</v>
      </c>
      <c r="N168" s="59">
        <v>458.08100000000002</v>
      </c>
      <c r="O168" s="59">
        <v>0</v>
      </c>
      <c r="P168" s="123">
        <f t="shared" si="17"/>
        <v>4</v>
      </c>
      <c r="Q168" s="59">
        <v>161.703</v>
      </c>
      <c r="R168" s="123">
        <f t="shared" si="13"/>
        <v>5</v>
      </c>
      <c r="S168" s="59">
        <v>243.65600000000001</v>
      </c>
      <c r="T168" s="59">
        <v>0</v>
      </c>
      <c r="U168" s="60">
        <f t="shared" si="18"/>
        <v>863.44</v>
      </c>
    </row>
    <row r="169" spans="1:21" s="61" customFormat="1" ht="69" x14ac:dyDescent="0.3">
      <c r="A169" s="55" t="s">
        <v>470</v>
      </c>
      <c r="B169" s="101" t="s">
        <v>487</v>
      </c>
      <c r="C169" s="110" t="s">
        <v>361</v>
      </c>
      <c r="D169" s="56" t="s">
        <v>488</v>
      </c>
      <c r="E169" s="54" t="s">
        <v>797</v>
      </c>
      <c r="F169" s="56" t="s">
        <v>468</v>
      </c>
      <c r="G169" s="56" t="s">
        <v>534</v>
      </c>
      <c r="H169" s="57">
        <v>45040</v>
      </c>
      <c r="I169" s="57">
        <v>45043</v>
      </c>
      <c r="J169" s="54" t="s">
        <v>537</v>
      </c>
      <c r="K169" s="59">
        <f t="shared" si="14"/>
        <v>172.27775</v>
      </c>
      <c r="L169" s="59">
        <f t="shared" si="15"/>
        <v>4</v>
      </c>
      <c r="M169" s="59">
        <f t="shared" si="16"/>
        <v>462.10899999999998</v>
      </c>
      <c r="N169" s="59">
        <v>462.10899999999998</v>
      </c>
      <c r="O169" s="59">
        <v>0</v>
      </c>
      <c r="P169" s="123">
        <f t="shared" si="17"/>
        <v>3</v>
      </c>
      <c r="Q169" s="59">
        <v>109.221</v>
      </c>
      <c r="R169" s="123">
        <f t="shared" si="13"/>
        <v>4</v>
      </c>
      <c r="S169" s="59">
        <v>89.855000000000004</v>
      </c>
      <c r="T169" s="59">
        <f>25.706+2.22</f>
        <v>27.925999999999998</v>
      </c>
      <c r="U169" s="60">
        <f t="shared" si="18"/>
        <v>689.11099999999999</v>
      </c>
    </row>
    <row r="170" spans="1:21" s="61" customFormat="1" ht="69" x14ac:dyDescent="0.3">
      <c r="A170" s="55" t="s">
        <v>470</v>
      </c>
      <c r="B170" s="101" t="s">
        <v>487</v>
      </c>
      <c r="C170" s="110" t="s">
        <v>361</v>
      </c>
      <c r="D170" s="56" t="s">
        <v>488</v>
      </c>
      <c r="E170" s="54" t="s">
        <v>796</v>
      </c>
      <c r="F170" s="56" t="s">
        <v>468</v>
      </c>
      <c r="G170" s="56" t="s">
        <v>534</v>
      </c>
      <c r="H170" s="57">
        <v>45040</v>
      </c>
      <c r="I170" s="57">
        <v>45043</v>
      </c>
      <c r="J170" s="54" t="s">
        <v>537</v>
      </c>
      <c r="K170" s="59">
        <f t="shared" si="14"/>
        <v>162.75</v>
      </c>
      <c r="L170" s="59">
        <f t="shared" si="15"/>
        <v>4</v>
      </c>
      <c r="M170" s="59">
        <f t="shared" si="16"/>
        <v>462.10899999999998</v>
      </c>
      <c r="N170" s="144">
        <v>462.10899999999998</v>
      </c>
      <c r="O170" s="59">
        <v>0</v>
      </c>
      <c r="P170" s="123">
        <f t="shared" si="17"/>
        <v>3</v>
      </c>
      <c r="Q170" s="59">
        <v>71.11</v>
      </c>
      <c r="R170" s="123">
        <f t="shared" si="13"/>
        <v>4</v>
      </c>
      <c r="S170" s="59">
        <v>89.855000000000004</v>
      </c>
      <c r="T170" s="59">
        <f>25.706+2.22</f>
        <v>27.925999999999998</v>
      </c>
      <c r="U170" s="60">
        <f t="shared" si="18"/>
        <v>651</v>
      </c>
    </row>
    <row r="171" spans="1:21" s="61" customFormat="1" ht="51.75" x14ac:dyDescent="0.3">
      <c r="A171" s="55" t="s">
        <v>189</v>
      </c>
      <c r="B171" s="101" t="s">
        <v>175</v>
      </c>
      <c r="C171" s="110" t="s">
        <v>361</v>
      </c>
      <c r="D171" s="56" t="s">
        <v>234</v>
      </c>
      <c r="E171" s="54" t="s">
        <v>801</v>
      </c>
      <c r="F171" s="56" t="s">
        <v>468</v>
      </c>
      <c r="G171" s="56" t="s">
        <v>534</v>
      </c>
      <c r="H171" s="57">
        <v>45068</v>
      </c>
      <c r="I171" s="57">
        <v>45071</v>
      </c>
      <c r="J171" s="54" t="s">
        <v>421</v>
      </c>
      <c r="K171" s="59">
        <f t="shared" si="14"/>
        <v>8.3357500000000009</v>
      </c>
      <c r="L171" s="59">
        <f t="shared" si="15"/>
        <v>4</v>
      </c>
      <c r="M171" s="59">
        <f t="shared" si="16"/>
        <v>0</v>
      </c>
      <c r="N171" s="144">
        <v>0</v>
      </c>
      <c r="O171" s="59">
        <v>0</v>
      </c>
      <c r="P171" s="123">
        <f t="shared" si="17"/>
        <v>3</v>
      </c>
      <c r="Q171" s="59">
        <v>0</v>
      </c>
      <c r="R171" s="123">
        <f t="shared" ref="R171:R234" si="19">I171-H171+1</f>
        <v>4</v>
      </c>
      <c r="S171" s="59">
        <v>33.343000000000004</v>
      </c>
      <c r="T171" s="59">
        <v>0</v>
      </c>
      <c r="U171" s="60">
        <f t="shared" si="18"/>
        <v>33.343000000000004</v>
      </c>
    </row>
    <row r="172" spans="1:21" s="61" customFormat="1" ht="51.75" x14ac:dyDescent="0.3">
      <c r="A172" s="55" t="s">
        <v>189</v>
      </c>
      <c r="B172" s="101" t="s">
        <v>175</v>
      </c>
      <c r="C172" s="110" t="s">
        <v>361</v>
      </c>
      <c r="D172" s="56" t="s">
        <v>234</v>
      </c>
      <c r="E172" s="54" t="s">
        <v>802</v>
      </c>
      <c r="F172" s="56" t="s">
        <v>468</v>
      </c>
      <c r="G172" s="56" t="s">
        <v>534</v>
      </c>
      <c r="H172" s="57">
        <v>45068</v>
      </c>
      <c r="I172" s="57">
        <v>45071</v>
      </c>
      <c r="J172" s="54" t="s">
        <v>421</v>
      </c>
      <c r="K172" s="59">
        <f t="shared" si="14"/>
        <v>8.3357500000000009</v>
      </c>
      <c r="L172" s="59">
        <f t="shared" si="15"/>
        <v>4</v>
      </c>
      <c r="M172" s="59">
        <f t="shared" si="16"/>
        <v>0</v>
      </c>
      <c r="N172" s="59">
        <v>0</v>
      </c>
      <c r="O172" s="59">
        <v>0</v>
      </c>
      <c r="P172" s="123">
        <f t="shared" si="17"/>
        <v>3</v>
      </c>
      <c r="Q172" s="59">
        <v>0</v>
      </c>
      <c r="R172" s="123">
        <f t="shared" si="19"/>
        <v>4</v>
      </c>
      <c r="S172" s="59">
        <v>33.343000000000004</v>
      </c>
      <c r="T172" s="59">
        <v>0</v>
      </c>
      <c r="U172" s="60">
        <f t="shared" si="18"/>
        <v>33.343000000000004</v>
      </c>
    </row>
    <row r="173" spans="1:21" s="61" customFormat="1" ht="69" x14ac:dyDescent="0.3">
      <c r="A173" s="55" t="s">
        <v>189</v>
      </c>
      <c r="B173" s="101" t="s">
        <v>203</v>
      </c>
      <c r="C173" s="110" t="s">
        <v>361</v>
      </c>
      <c r="D173" s="56" t="s">
        <v>233</v>
      </c>
      <c r="E173" s="54" t="s">
        <v>804</v>
      </c>
      <c r="F173" s="56" t="s">
        <v>468</v>
      </c>
      <c r="G173" s="56" t="s">
        <v>534</v>
      </c>
      <c r="H173" s="57">
        <v>45068</v>
      </c>
      <c r="I173" s="57">
        <v>45071</v>
      </c>
      <c r="J173" s="54" t="s">
        <v>421</v>
      </c>
      <c r="K173" s="59">
        <f t="shared" si="14"/>
        <v>8.3249999999999993</v>
      </c>
      <c r="L173" s="59">
        <f t="shared" si="15"/>
        <v>4</v>
      </c>
      <c r="M173" s="59">
        <f t="shared" si="16"/>
        <v>0</v>
      </c>
      <c r="N173" s="59">
        <v>0</v>
      </c>
      <c r="O173" s="59">
        <v>0</v>
      </c>
      <c r="P173" s="123">
        <f t="shared" si="17"/>
        <v>3</v>
      </c>
      <c r="Q173" s="59">
        <v>0</v>
      </c>
      <c r="R173" s="123">
        <f t="shared" si="19"/>
        <v>4</v>
      </c>
      <c r="S173" s="59">
        <v>33.299999999999997</v>
      </c>
      <c r="T173" s="59">
        <v>0</v>
      </c>
      <c r="U173" s="60">
        <f t="shared" si="18"/>
        <v>33.299999999999997</v>
      </c>
    </row>
    <row r="174" spans="1:21" s="61" customFormat="1" ht="69" x14ac:dyDescent="0.3">
      <c r="A174" s="55" t="s">
        <v>189</v>
      </c>
      <c r="B174" s="101" t="s">
        <v>203</v>
      </c>
      <c r="C174" s="110" t="s">
        <v>361</v>
      </c>
      <c r="D174" s="56" t="s">
        <v>233</v>
      </c>
      <c r="E174" s="54" t="s">
        <v>803</v>
      </c>
      <c r="F174" s="56" t="s">
        <v>468</v>
      </c>
      <c r="G174" s="56" t="s">
        <v>534</v>
      </c>
      <c r="H174" s="57">
        <v>45068</v>
      </c>
      <c r="I174" s="57">
        <v>45071</v>
      </c>
      <c r="J174" s="54" t="s">
        <v>421</v>
      </c>
      <c r="K174" s="59">
        <f t="shared" si="14"/>
        <v>8.3249999999999993</v>
      </c>
      <c r="L174" s="59">
        <f t="shared" si="15"/>
        <v>4</v>
      </c>
      <c r="M174" s="59">
        <f t="shared" si="16"/>
        <v>0</v>
      </c>
      <c r="N174" s="59">
        <v>0</v>
      </c>
      <c r="O174" s="59">
        <v>0</v>
      </c>
      <c r="P174" s="123">
        <f t="shared" si="17"/>
        <v>3</v>
      </c>
      <c r="Q174" s="59">
        <v>0</v>
      </c>
      <c r="R174" s="123">
        <f t="shared" si="19"/>
        <v>4</v>
      </c>
      <c r="S174" s="59">
        <v>33.299999999999997</v>
      </c>
      <c r="T174" s="59">
        <v>0</v>
      </c>
      <c r="U174" s="60">
        <f t="shared" si="18"/>
        <v>33.299999999999997</v>
      </c>
    </row>
    <row r="175" spans="1:21" s="61" customFormat="1" ht="69" x14ac:dyDescent="0.3">
      <c r="A175" s="55" t="s">
        <v>190</v>
      </c>
      <c r="B175" s="101" t="s">
        <v>176</v>
      </c>
      <c r="C175" s="110" t="s">
        <v>361</v>
      </c>
      <c r="D175" s="56" t="s">
        <v>341</v>
      </c>
      <c r="E175" s="54" t="s">
        <v>818</v>
      </c>
      <c r="F175" s="56" t="s">
        <v>468</v>
      </c>
      <c r="G175" s="56" t="s">
        <v>534</v>
      </c>
      <c r="H175" s="57">
        <v>45041</v>
      </c>
      <c r="I175" s="57">
        <v>45046</v>
      </c>
      <c r="J175" s="54" t="s">
        <v>384</v>
      </c>
      <c r="K175" s="59">
        <f t="shared" si="14"/>
        <v>103.26666666666667</v>
      </c>
      <c r="L175" s="59">
        <f t="shared" si="15"/>
        <v>6</v>
      </c>
      <c r="M175" s="59">
        <f t="shared" si="16"/>
        <v>260.3</v>
      </c>
      <c r="N175" s="59">
        <v>260.3</v>
      </c>
      <c r="O175" s="59">
        <v>0</v>
      </c>
      <c r="P175" s="123">
        <f t="shared" si="17"/>
        <v>5</v>
      </c>
      <c r="Q175" s="59">
        <v>143</v>
      </c>
      <c r="R175" s="123">
        <f t="shared" si="19"/>
        <v>6</v>
      </c>
      <c r="S175" s="59">
        <v>216.3</v>
      </c>
      <c r="T175" s="59">
        <v>0</v>
      </c>
      <c r="U175" s="60">
        <f t="shared" si="18"/>
        <v>619.6</v>
      </c>
    </row>
    <row r="176" spans="1:21" s="61" customFormat="1" ht="86.25" x14ac:dyDescent="0.3">
      <c r="A176" s="55" t="s">
        <v>190</v>
      </c>
      <c r="B176" s="101" t="s">
        <v>246</v>
      </c>
      <c r="C176" s="110" t="s">
        <v>361</v>
      </c>
      <c r="D176" s="56" t="s">
        <v>350</v>
      </c>
      <c r="E176" s="54" t="s">
        <v>821</v>
      </c>
      <c r="F176" s="56" t="s">
        <v>468</v>
      </c>
      <c r="G176" s="56" t="s">
        <v>534</v>
      </c>
      <c r="H176" s="57">
        <v>45080</v>
      </c>
      <c r="I176" s="57">
        <v>45086</v>
      </c>
      <c r="J176" s="54" t="s">
        <v>419</v>
      </c>
      <c r="K176" s="59">
        <f t="shared" si="14"/>
        <v>82.314285714285717</v>
      </c>
      <c r="L176" s="59">
        <f t="shared" si="15"/>
        <v>7</v>
      </c>
      <c r="M176" s="59">
        <f t="shared" si="16"/>
        <v>216.3</v>
      </c>
      <c r="N176" s="59">
        <v>216.3</v>
      </c>
      <c r="O176" s="59">
        <v>0</v>
      </c>
      <c r="P176" s="123">
        <f t="shared" si="17"/>
        <v>6</v>
      </c>
      <c r="Q176" s="59">
        <v>150.19999999999999</v>
      </c>
      <c r="R176" s="123">
        <f t="shared" si="19"/>
        <v>7</v>
      </c>
      <c r="S176" s="59">
        <v>186.6</v>
      </c>
      <c r="T176" s="59">
        <v>23.1</v>
      </c>
      <c r="U176" s="60">
        <f t="shared" si="18"/>
        <v>576.20000000000005</v>
      </c>
    </row>
    <row r="177" spans="1:21" s="61" customFormat="1" ht="69" x14ac:dyDescent="0.3">
      <c r="A177" s="55" t="s">
        <v>190</v>
      </c>
      <c r="B177" s="101" t="s">
        <v>247</v>
      </c>
      <c r="C177" s="110" t="s">
        <v>361</v>
      </c>
      <c r="D177" s="56" t="s">
        <v>351</v>
      </c>
      <c r="E177" s="54" t="s">
        <v>809</v>
      </c>
      <c r="F177" s="56" t="s">
        <v>468</v>
      </c>
      <c r="G177" s="56" t="s">
        <v>534</v>
      </c>
      <c r="H177" s="57">
        <v>45088</v>
      </c>
      <c r="I177" s="57">
        <v>45094</v>
      </c>
      <c r="J177" s="54" t="s">
        <v>384</v>
      </c>
      <c r="K177" s="59">
        <f t="shared" si="14"/>
        <v>94.028571428571439</v>
      </c>
      <c r="L177" s="59">
        <f t="shared" si="15"/>
        <v>7</v>
      </c>
      <c r="M177" s="59">
        <f t="shared" si="16"/>
        <v>235.5</v>
      </c>
      <c r="N177" s="144">
        <v>235.5</v>
      </c>
      <c r="O177" s="59">
        <v>0</v>
      </c>
      <c r="P177" s="123">
        <f t="shared" si="17"/>
        <v>6</v>
      </c>
      <c r="Q177" s="59">
        <v>171.1</v>
      </c>
      <c r="R177" s="123">
        <f t="shared" si="19"/>
        <v>7</v>
      </c>
      <c r="S177" s="59">
        <v>251.6</v>
      </c>
      <c r="T177" s="59">
        <v>0</v>
      </c>
      <c r="U177" s="60">
        <f t="shared" si="18"/>
        <v>658.2</v>
      </c>
    </row>
    <row r="178" spans="1:21" s="61" customFormat="1" ht="69" x14ac:dyDescent="0.3">
      <c r="A178" s="55" t="s">
        <v>190</v>
      </c>
      <c r="B178" s="101" t="s">
        <v>248</v>
      </c>
      <c r="C178" s="110" t="s">
        <v>361</v>
      </c>
      <c r="D178" s="56" t="s">
        <v>351</v>
      </c>
      <c r="E178" s="54" t="s">
        <v>810</v>
      </c>
      <c r="F178" s="56" t="s">
        <v>468</v>
      </c>
      <c r="G178" s="56" t="s">
        <v>534</v>
      </c>
      <c r="H178" s="57">
        <v>45088</v>
      </c>
      <c r="I178" s="57">
        <v>45094</v>
      </c>
      <c r="J178" s="54" t="s">
        <v>384</v>
      </c>
      <c r="K178" s="59">
        <f t="shared" si="14"/>
        <v>94.028571428571439</v>
      </c>
      <c r="L178" s="59">
        <f t="shared" si="15"/>
        <v>7</v>
      </c>
      <c r="M178" s="59">
        <f t="shared" si="16"/>
        <v>235.5</v>
      </c>
      <c r="N178" s="144">
        <v>235.5</v>
      </c>
      <c r="O178" s="59">
        <v>0</v>
      </c>
      <c r="P178" s="123">
        <f t="shared" si="17"/>
        <v>6</v>
      </c>
      <c r="Q178" s="59">
        <v>171.1</v>
      </c>
      <c r="R178" s="123">
        <f t="shared" si="19"/>
        <v>7</v>
      </c>
      <c r="S178" s="59">
        <v>251.6</v>
      </c>
      <c r="T178" s="59">
        <v>0</v>
      </c>
      <c r="U178" s="60">
        <f t="shared" si="18"/>
        <v>658.2</v>
      </c>
    </row>
    <row r="179" spans="1:21" s="103" customFormat="1" ht="103.5" x14ac:dyDescent="0.3">
      <c r="A179" s="55" t="s">
        <v>190</v>
      </c>
      <c r="B179" s="101" t="s">
        <v>249</v>
      </c>
      <c r="C179" s="110" t="s">
        <v>361</v>
      </c>
      <c r="D179" s="56" t="s">
        <v>352</v>
      </c>
      <c r="E179" s="54" t="s">
        <v>822</v>
      </c>
      <c r="F179" s="56" t="s">
        <v>468</v>
      </c>
      <c r="G179" s="56" t="s">
        <v>534</v>
      </c>
      <c r="H179" s="57">
        <v>45088</v>
      </c>
      <c r="I179" s="57">
        <v>45108</v>
      </c>
      <c r="J179" s="54" t="s">
        <v>418</v>
      </c>
      <c r="K179" s="59">
        <f t="shared" si="14"/>
        <v>63.68571428571429</v>
      </c>
      <c r="L179" s="59">
        <f t="shared" si="15"/>
        <v>21</v>
      </c>
      <c r="M179" s="59">
        <f t="shared" si="16"/>
        <v>355.5</v>
      </c>
      <c r="N179" s="144">
        <v>355.5</v>
      </c>
      <c r="O179" s="59">
        <v>0</v>
      </c>
      <c r="P179" s="123">
        <f t="shared" si="17"/>
        <v>20</v>
      </c>
      <c r="Q179" s="59">
        <v>0</v>
      </c>
      <c r="R179" s="123">
        <f t="shared" si="19"/>
        <v>21</v>
      </c>
      <c r="S179" s="59">
        <v>981.9</v>
      </c>
      <c r="T179" s="59">
        <v>0</v>
      </c>
      <c r="U179" s="60">
        <f t="shared" si="18"/>
        <v>1337.4</v>
      </c>
    </row>
    <row r="180" spans="1:21" s="61" customFormat="1" ht="69" x14ac:dyDescent="0.3">
      <c r="A180" s="55" t="s">
        <v>190</v>
      </c>
      <c r="B180" s="101" t="s">
        <v>250</v>
      </c>
      <c r="C180" s="110" t="s">
        <v>361</v>
      </c>
      <c r="D180" s="56" t="s">
        <v>353</v>
      </c>
      <c r="E180" s="54" t="s">
        <v>823</v>
      </c>
      <c r="F180" s="56" t="s">
        <v>468</v>
      </c>
      <c r="G180" s="56" t="s">
        <v>534</v>
      </c>
      <c r="H180" s="57">
        <v>45097</v>
      </c>
      <c r="I180" s="57">
        <v>45100</v>
      </c>
      <c r="J180" s="54" t="s">
        <v>417</v>
      </c>
      <c r="K180" s="59">
        <f t="shared" si="14"/>
        <v>162.10000000000002</v>
      </c>
      <c r="L180" s="59">
        <f t="shared" si="15"/>
        <v>4</v>
      </c>
      <c r="M180" s="59">
        <f t="shared" si="16"/>
        <v>302.39999999999998</v>
      </c>
      <c r="N180" s="59">
        <v>302.39999999999998</v>
      </c>
      <c r="O180" s="59">
        <v>0</v>
      </c>
      <c r="P180" s="123">
        <f t="shared" si="17"/>
        <v>3</v>
      </c>
      <c r="Q180" s="59">
        <v>158</v>
      </c>
      <c r="R180" s="123">
        <f t="shared" si="19"/>
        <v>4</v>
      </c>
      <c r="S180" s="59">
        <v>162.30000000000001</v>
      </c>
      <c r="T180" s="59">
        <v>25.7</v>
      </c>
      <c r="U180" s="60">
        <f t="shared" si="18"/>
        <v>648.40000000000009</v>
      </c>
    </row>
    <row r="181" spans="1:21" s="61" customFormat="1" ht="51.75" x14ac:dyDescent="0.3">
      <c r="A181" s="55" t="s">
        <v>190</v>
      </c>
      <c r="B181" s="101" t="s">
        <v>251</v>
      </c>
      <c r="C181" s="110" t="s">
        <v>361</v>
      </c>
      <c r="D181" s="56" t="s">
        <v>354</v>
      </c>
      <c r="E181" s="54" t="s">
        <v>745</v>
      </c>
      <c r="F181" s="56" t="s">
        <v>468</v>
      </c>
      <c r="G181" s="56" t="s">
        <v>534</v>
      </c>
      <c r="H181" s="57">
        <v>45096</v>
      </c>
      <c r="I181" s="57">
        <v>45100</v>
      </c>
      <c r="J181" s="54" t="s">
        <v>416</v>
      </c>
      <c r="K181" s="59">
        <f t="shared" si="14"/>
        <v>195.03640000000001</v>
      </c>
      <c r="L181" s="59">
        <f t="shared" si="15"/>
        <v>5</v>
      </c>
      <c r="M181" s="59">
        <f t="shared" si="16"/>
        <v>545.01499999999999</v>
      </c>
      <c r="N181" s="59">
        <v>545.01499999999999</v>
      </c>
      <c r="O181" s="59">
        <v>0</v>
      </c>
      <c r="P181" s="123">
        <f t="shared" si="17"/>
        <v>4</v>
      </c>
      <c r="Q181" s="59">
        <v>167.06200000000001</v>
      </c>
      <c r="R181" s="123">
        <f t="shared" si="19"/>
        <v>5</v>
      </c>
      <c r="S181" s="59">
        <v>263.10500000000002</v>
      </c>
      <c r="T181" s="59">
        <v>0</v>
      </c>
      <c r="U181" s="60">
        <f t="shared" si="18"/>
        <v>975.18200000000002</v>
      </c>
    </row>
    <row r="182" spans="1:21" s="61" customFormat="1" ht="86.25" x14ac:dyDescent="0.3">
      <c r="A182" s="55" t="s">
        <v>190</v>
      </c>
      <c r="B182" s="101" t="s">
        <v>238</v>
      </c>
      <c r="C182" s="110" t="s">
        <v>361</v>
      </c>
      <c r="D182" s="56" t="s">
        <v>342</v>
      </c>
      <c r="E182" s="54" t="s">
        <v>743</v>
      </c>
      <c r="F182" s="56" t="s">
        <v>468</v>
      </c>
      <c r="G182" s="56" t="s">
        <v>534</v>
      </c>
      <c r="H182" s="57">
        <v>45041</v>
      </c>
      <c r="I182" s="57">
        <v>45046</v>
      </c>
      <c r="J182" s="54" t="s">
        <v>384</v>
      </c>
      <c r="K182" s="59">
        <f t="shared" si="14"/>
        <v>103.26666666666667</v>
      </c>
      <c r="L182" s="59">
        <f t="shared" si="15"/>
        <v>6</v>
      </c>
      <c r="M182" s="59">
        <f t="shared" si="16"/>
        <v>260.3</v>
      </c>
      <c r="N182" s="59">
        <v>260.3</v>
      </c>
      <c r="O182" s="59">
        <v>0</v>
      </c>
      <c r="P182" s="123">
        <f t="shared" si="17"/>
        <v>5</v>
      </c>
      <c r="Q182" s="59">
        <v>143</v>
      </c>
      <c r="R182" s="123">
        <f t="shared" si="19"/>
        <v>6</v>
      </c>
      <c r="S182" s="59">
        <v>216.3</v>
      </c>
      <c r="T182" s="59">
        <v>0</v>
      </c>
      <c r="U182" s="60">
        <f t="shared" si="18"/>
        <v>619.6</v>
      </c>
    </row>
    <row r="183" spans="1:21" s="61" customFormat="1" ht="51.75" x14ac:dyDescent="0.3">
      <c r="A183" s="55" t="s">
        <v>190</v>
      </c>
      <c r="B183" s="101" t="s">
        <v>239</v>
      </c>
      <c r="C183" s="110" t="s">
        <v>361</v>
      </c>
      <c r="D183" s="56" t="s">
        <v>343</v>
      </c>
      <c r="E183" s="54" t="s">
        <v>744</v>
      </c>
      <c r="F183" s="56" t="s">
        <v>468</v>
      </c>
      <c r="G183" s="56" t="s">
        <v>534</v>
      </c>
      <c r="H183" s="57">
        <v>45055</v>
      </c>
      <c r="I183" s="57">
        <v>45057</v>
      </c>
      <c r="J183" s="54" t="s">
        <v>374</v>
      </c>
      <c r="K183" s="59">
        <f t="shared" si="14"/>
        <v>20.7</v>
      </c>
      <c r="L183" s="59">
        <f t="shared" si="15"/>
        <v>3</v>
      </c>
      <c r="M183" s="59">
        <f t="shared" si="16"/>
        <v>0</v>
      </c>
      <c r="N183" s="59">
        <v>0</v>
      </c>
      <c r="O183" s="59">
        <v>0</v>
      </c>
      <c r="P183" s="123">
        <f t="shared" si="17"/>
        <v>2</v>
      </c>
      <c r="Q183" s="59">
        <v>29.7</v>
      </c>
      <c r="R183" s="123">
        <f t="shared" si="19"/>
        <v>3</v>
      </c>
      <c r="S183" s="59">
        <v>32.4</v>
      </c>
      <c r="T183" s="59">
        <v>0</v>
      </c>
      <c r="U183" s="60">
        <f t="shared" si="18"/>
        <v>62.099999999999994</v>
      </c>
    </row>
    <row r="184" spans="1:21" s="61" customFormat="1" ht="51.75" x14ac:dyDescent="0.3">
      <c r="A184" s="55" t="s">
        <v>190</v>
      </c>
      <c r="B184" s="101" t="s">
        <v>240</v>
      </c>
      <c r="C184" s="110" t="s">
        <v>361</v>
      </c>
      <c r="D184" s="56" t="s">
        <v>344</v>
      </c>
      <c r="E184" s="54" t="s">
        <v>805</v>
      </c>
      <c r="F184" s="56" t="s">
        <v>468</v>
      </c>
      <c r="G184" s="56" t="s">
        <v>534</v>
      </c>
      <c r="H184" s="57">
        <v>45060</v>
      </c>
      <c r="I184" s="57">
        <v>45064</v>
      </c>
      <c r="J184" s="54" t="s">
        <v>420</v>
      </c>
      <c r="K184" s="59">
        <f t="shared" si="14"/>
        <v>27.8</v>
      </c>
      <c r="L184" s="59">
        <f t="shared" si="15"/>
        <v>5</v>
      </c>
      <c r="M184" s="59">
        <f t="shared" si="16"/>
        <v>0</v>
      </c>
      <c r="N184" s="59">
        <v>0</v>
      </c>
      <c r="O184" s="59">
        <v>0</v>
      </c>
      <c r="P184" s="123">
        <f t="shared" si="17"/>
        <v>4</v>
      </c>
      <c r="Q184" s="59">
        <v>0</v>
      </c>
      <c r="R184" s="123">
        <f t="shared" si="19"/>
        <v>5</v>
      </c>
      <c r="S184" s="59">
        <v>139</v>
      </c>
      <c r="T184" s="59">
        <v>0</v>
      </c>
      <c r="U184" s="60">
        <f t="shared" si="18"/>
        <v>139</v>
      </c>
    </row>
    <row r="185" spans="1:21" s="61" customFormat="1" ht="69" x14ac:dyDescent="0.3">
      <c r="A185" s="55" t="s">
        <v>190</v>
      </c>
      <c r="B185" s="101" t="s">
        <v>241</v>
      </c>
      <c r="C185" s="110" t="s">
        <v>361</v>
      </c>
      <c r="D185" s="56" t="s">
        <v>345</v>
      </c>
      <c r="E185" s="54" t="s">
        <v>819</v>
      </c>
      <c r="F185" s="56" t="s">
        <v>468</v>
      </c>
      <c r="G185" s="56" t="s">
        <v>534</v>
      </c>
      <c r="H185" s="57">
        <v>45060</v>
      </c>
      <c r="I185" s="57">
        <v>45064</v>
      </c>
      <c r="J185" s="54" t="s">
        <v>417</v>
      </c>
      <c r="K185" s="59">
        <f t="shared" si="14"/>
        <v>27.8</v>
      </c>
      <c r="L185" s="59">
        <f t="shared" si="15"/>
        <v>5</v>
      </c>
      <c r="M185" s="59">
        <f t="shared" si="16"/>
        <v>0</v>
      </c>
      <c r="N185" s="144">
        <v>0</v>
      </c>
      <c r="O185" s="59">
        <v>0</v>
      </c>
      <c r="P185" s="123">
        <f t="shared" si="17"/>
        <v>4</v>
      </c>
      <c r="Q185" s="59">
        <v>0</v>
      </c>
      <c r="R185" s="123">
        <f t="shared" si="19"/>
        <v>5</v>
      </c>
      <c r="S185" s="59">
        <v>139</v>
      </c>
      <c r="T185" s="59">
        <v>0</v>
      </c>
      <c r="U185" s="60">
        <f t="shared" si="18"/>
        <v>139</v>
      </c>
    </row>
    <row r="186" spans="1:21" s="61" customFormat="1" ht="103.5" x14ac:dyDescent="0.3">
      <c r="A186" s="55" t="s">
        <v>190</v>
      </c>
      <c r="B186" s="101" t="s">
        <v>242</v>
      </c>
      <c r="C186" s="110" t="s">
        <v>361</v>
      </c>
      <c r="D186" s="56" t="s">
        <v>346</v>
      </c>
      <c r="E186" s="54" t="s">
        <v>820</v>
      </c>
      <c r="F186" s="56" t="s">
        <v>468</v>
      </c>
      <c r="G186" s="56" t="s">
        <v>534</v>
      </c>
      <c r="H186" s="57">
        <v>45060</v>
      </c>
      <c r="I186" s="57">
        <v>45064</v>
      </c>
      <c r="J186" s="54" t="s">
        <v>417</v>
      </c>
      <c r="K186" s="59">
        <f t="shared" si="14"/>
        <v>27.8</v>
      </c>
      <c r="L186" s="59">
        <f t="shared" si="15"/>
        <v>5</v>
      </c>
      <c r="M186" s="59">
        <f t="shared" si="16"/>
        <v>0</v>
      </c>
      <c r="N186" s="59">
        <v>0</v>
      </c>
      <c r="O186" s="59">
        <v>0</v>
      </c>
      <c r="P186" s="123">
        <f t="shared" si="17"/>
        <v>4</v>
      </c>
      <c r="Q186" s="59">
        <v>0</v>
      </c>
      <c r="R186" s="123">
        <f t="shared" si="19"/>
        <v>5</v>
      </c>
      <c r="S186" s="59">
        <v>139</v>
      </c>
      <c r="T186" s="59">
        <v>0</v>
      </c>
      <c r="U186" s="60">
        <f t="shared" si="18"/>
        <v>139</v>
      </c>
    </row>
    <row r="187" spans="1:21" s="61" customFormat="1" ht="69" x14ac:dyDescent="0.3">
      <c r="A187" s="55" t="s">
        <v>190</v>
      </c>
      <c r="B187" s="101" t="s">
        <v>243</v>
      </c>
      <c r="C187" s="110" t="s">
        <v>361</v>
      </c>
      <c r="D187" s="56" t="s">
        <v>347</v>
      </c>
      <c r="E187" s="54" t="s">
        <v>806</v>
      </c>
      <c r="F187" s="56" t="s">
        <v>468</v>
      </c>
      <c r="G187" s="56" t="s">
        <v>534</v>
      </c>
      <c r="H187" s="57">
        <v>45060</v>
      </c>
      <c r="I187" s="57">
        <v>45070</v>
      </c>
      <c r="J187" s="54" t="s">
        <v>364</v>
      </c>
      <c r="K187" s="59">
        <f t="shared" si="14"/>
        <v>76.854545454545459</v>
      </c>
      <c r="L187" s="59">
        <f t="shared" si="15"/>
        <v>11</v>
      </c>
      <c r="M187" s="59">
        <f t="shared" si="16"/>
        <v>168.9</v>
      </c>
      <c r="N187" s="59">
        <v>168.9</v>
      </c>
      <c r="O187" s="59">
        <v>0</v>
      </c>
      <c r="P187" s="123">
        <f t="shared" si="17"/>
        <v>10</v>
      </c>
      <c r="Q187" s="59">
        <v>310.8</v>
      </c>
      <c r="R187" s="123">
        <f t="shared" si="19"/>
        <v>11</v>
      </c>
      <c r="S187" s="59">
        <v>365.7</v>
      </c>
      <c r="T187" s="59">
        <v>0</v>
      </c>
      <c r="U187" s="60">
        <f t="shared" si="18"/>
        <v>845.40000000000009</v>
      </c>
    </row>
    <row r="188" spans="1:21" s="61" customFormat="1" ht="69" x14ac:dyDescent="0.3">
      <c r="A188" s="55" t="s">
        <v>190</v>
      </c>
      <c r="B188" s="101" t="s">
        <v>244</v>
      </c>
      <c r="C188" s="110" t="s">
        <v>361</v>
      </c>
      <c r="D188" s="56" t="s">
        <v>348</v>
      </c>
      <c r="E188" s="54" t="s">
        <v>807</v>
      </c>
      <c r="F188" s="56" t="s">
        <v>468</v>
      </c>
      <c r="G188" s="56" t="s">
        <v>534</v>
      </c>
      <c r="H188" s="57">
        <v>45066</v>
      </c>
      <c r="I188" s="57">
        <v>45071</v>
      </c>
      <c r="J188" s="54" t="s">
        <v>536</v>
      </c>
      <c r="K188" s="59">
        <f t="shared" si="14"/>
        <v>99.133333333333326</v>
      </c>
      <c r="L188" s="59">
        <f t="shared" si="15"/>
        <v>6</v>
      </c>
      <c r="M188" s="59">
        <f t="shared" si="16"/>
        <v>303.8</v>
      </c>
      <c r="N188" s="59">
        <v>303.8</v>
      </c>
      <c r="O188" s="59">
        <v>0</v>
      </c>
      <c r="P188" s="123">
        <f t="shared" si="17"/>
        <v>5</v>
      </c>
      <c r="Q188" s="59">
        <v>132.6</v>
      </c>
      <c r="R188" s="123">
        <f t="shared" si="19"/>
        <v>6</v>
      </c>
      <c r="S188" s="59">
        <v>158.4</v>
      </c>
      <c r="T188" s="59">
        <v>0</v>
      </c>
      <c r="U188" s="60">
        <f t="shared" si="18"/>
        <v>594.79999999999995</v>
      </c>
    </row>
    <row r="189" spans="1:21" s="61" customFormat="1" ht="69" x14ac:dyDescent="0.3">
      <c r="A189" s="55" t="s">
        <v>190</v>
      </c>
      <c r="B189" s="101" t="s">
        <v>245</v>
      </c>
      <c r="C189" s="110" t="s">
        <v>361</v>
      </c>
      <c r="D189" s="56" t="s">
        <v>349</v>
      </c>
      <c r="E189" s="54" t="s">
        <v>808</v>
      </c>
      <c r="F189" s="56" t="s">
        <v>468</v>
      </c>
      <c r="G189" s="56" t="s">
        <v>534</v>
      </c>
      <c r="H189" s="57">
        <v>45098</v>
      </c>
      <c r="I189" s="57">
        <v>45104</v>
      </c>
      <c r="J189" s="54" t="s">
        <v>416</v>
      </c>
      <c r="K189" s="59">
        <f t="shared" si="14"/>
        <v>142.1142857142857</v>
      </c>
      <c r="L189" s="59">
        <f t="shared" si="15"/>
        <v>7</v>
      </c>
      <c r="M189" s="59">
        <f t="shared" si="16"/>
        <v>240.7</v>
      </c>
      <c r="N189" s="59">
        <v>240.7</v>
      </c>
      <c r="O189" s="59">
        <v>0</v>
      </c>
      <c r="P189" s="123">
        <f t="shared" si="17"/>
        <v>6</v>
      </c>
      <c r="Q189" s="59">
        <v>375.6</v>
      </c>
      <c r="R189" s="123">
        <f t="shared" si="19"/>
        <v>7</v>
      </c>
      <c r="S189" s="59">
        <v>378.5</v>
      </c>
      <c r="T189" s="59">
        <v>0</v>
      </c>
      <c r="U189" s="60">
        <f t="shared" si="18"/>
        <v>994.8</v>
      </c>
    </row>
    <row r="190" spans="1:21" s="61" customFormat="1" ht="51.75" x14ac:dyDescent="0.3">
      <c r="A190" s="55" t="s">
        <v>858</v>
      </c>
      <c r="B190" s="101" t="s">
        <v>214</v>
      </c>
      <c r="C190" s="110" t="s">
        <v>361</v>
      </c>
      <c r="D190" s="56" t="s">
        <v>74</v>
      </c>
      <c r="E190" s="54" t="s">
        <v>631</v>
      </c>
      <c r="F190" s="56" t="s">
        <v>468</v>
      </c>
      <c r="G190" s="56" t="s">
        <v>534</v>
      </c>
      <c r="H190" s="57">
        <v>45074</v>
      </c>
      <c r="I190" s="57">
        <v>45080</v>
      </c>
      <c r="J190" s="54" t="s">
        <v>364</v>
      </c>
      <c r="K190" s="59">
        <f t="shared" si="14"/>
        <v>39.819428571428581</v>
      </c>
      <c r="L190" s="59">
        <f t="shared" si="15"/>
        <v>7</v>
      </c>
      <c r="M190" s="59">
        <f t="shared" si="16"/>
        <v>265.46300000000002</v>
      </c>
      <c r="N190" s="59">
        <v>265.46300000000002</v>
      </c>
      <c r="O190" s="59">
        <v>0</v>
      </c>
      <c r="P190" s="123">
        <f t="shared" si="17"/>
        <v>6</v>
      </c>
      <c r="Q190" s="59">
        <v>0</v>
      </c>
      <c r="R190" s="123">
        <f t="shared" si="19"/>
        <v>7</v>
      </c>
      <c r="S190" s="59">
        <v>0</v>
      </c>
      <c r="T190" s="59">
        <v>13.273</v>
      </c>
      <c r="U190" s="60">
        <f t="shared" si="18"/>
        <v>278.73600000000005</v>
      </c>
    </row>
    <row r="191" spans="1:21" s="61" customFormat="1" ht="51.75" x14ac:dyDescent="0.3">
      <c r="A191" s="55" t="s">
        <v>858</v>
      </c>
      <c r="B191" s="101" t="s">
        <v>214</v>
      </c>
      <c r="C191" s="110" t="s">
        <v>361</v>
      </c>
      <c r="D191" s="56" t="s">
        <v>74</v>
      </c>
      <c r="E191" s="54" t="s">
        <v>637</v>
      </c>
      <c r="F191" s="56" t="s">
        <v>468</v>
      </c>
      <c r="G191" s="56" t="s">
        <v>534</v>
      </c>
      <c r="H191" s="57">
        <v>45074</v>
      </c>
      <c r="I191" s="57">
        <v>45080</v>
      </c>
      <c r="J191" s="54" t="s">
        <v>364</v>
      </c>
      <c r="K191" s="59">
        <f t="shared" si="14"/>
        <v>39.819428571428581</v>
      </c>
      <c r="L191" s="59">
        <f t="shared" si="15"/>
        <v>7</v>
      </c>
      <c r="M191" s="59">
        <f t="shared" si="16"/>
        <v>265.46300000000002</v>
      </c>
      <c r="N191" s="59">
        <v>265.46300000000002</v>
      </c>
      <c r="O191" s="59">
        <v>0</v>
      </c>
      <c r="P191" s="123">
        <f t="shared" si="17"/>
        <v>6</v>
      </c>
      <c r="Q191" s="59">
        <v>0</v>
      </c>
      <c r="R191" s="123">
        <f t="shared" si="19"/>
        <v>7</v>
      </c>
      <c r="S191" s="59">
        <v>0</v>
      </c>
      <c r="T191" s="59">
        <v>13.273</v>
      </c>
      <c r="U191" s="60">
        <f t="shared" si="18"/>
        <v>278.73600000000005</v>
      </c>
    </row>
    <row r="192" spans="1:21" s="61" customFormat="1" ht="69" x14ac:dyDescent="0.3">
      <c r="A192" s="55" t="s">
        <v>858</v>
      </c>
      <c r="B192" s="101" t="s">
        <v>423</v>
      </c>
      <c r="C192" s="110" t="s">
        <v>361</v>
      </c>
      <c r="D192" s="56" t="s">
        <v>424</v>
      </c>
      <c r="E192" s="54" t="s">
        <v>632</v>
      </c>
      <c r="F192" s="56" t="s">
        <v>468</v>
      </c>
      <c r="G192" s="56" t="s">
        <v>534</v>
      </c>
      <c r="H192" s="57">
        <v>45061</v>
      </c>
      <c r="I192" s="57">
        <v>45065</v>
      </c>
      <c r="J192" s="54" t="s">
        <v>375</v>
      </c>
      <c r="K192" s="59">
        <f t="shared" si="14"/>
        <v>59.755600000000001</v>
      </c>
      <c r="L192" s="59">
        <f t="shared" si="15"/>
        <v>5</v>
      </c>
      <c r="M192" s="59">
        <f t="shared" si="16"/>
        <v>284.55</v>
      </c>
      <c r="N192" s="59">
        <v>284.55</v>
      </c>
      <c r="O192" s="59">
        <v>0</v>
      </c>
      <c r="P192" s="123">
        <f t="shared" si="17"/>
        <v>4</v>
      </c>
      <c r="Q192" s="59">
        <v>0</v>
      </c>
      <c r="R192" s="123">
        <f t="shared" si="19"/>
        <v>5</v>
      </c>
      <c r="S192" s="59">
        <v>0</v>
      </c>
      <c r="T192" s="59">
        <v>14.228</v>
      </c>
      <c r="U192" s="60">
        <f t="shared" si="18"/>
        <v>298.77800000000002</v>
      </c>
    </row>
    <row r="193" spans="1:21" s="61" customFormat="1" ht="103.5" x14ac:dyDescent="0.3">
      <c r="A193" s="55" t="s">
        <v>858</v>
      </c>
      <c r="B193" s="101" t="s">
        <v>423</v>
      </c>
      <c r="C193" s="110" t="s">
        <v>361</v>
      </c>
      <c r="D193" s="56" t="s">
        <v>424</v>
      </c>
      <c r="E193" s="54" t="s">
        <v>633</v>
      </c>
      <c r="F193" s="56" t="s">
        <v>468</v>
      </c>
      <c r="G193" s="56" t="s">
        <v>534</v>
      </c>
      <c r="H193" s="57">
        <v>45061</v>
      </c>
      <c r="I193" s="57">
        <v>45065</v>
      </c>
      <c r="J193" s="54" t="s">
        <v>375</v>
      </c>
      <c r="K193" s="59">
        <f t="shared" si="14"/>
        <v>59.755600000000001</v>
      </c>
      <c r="L193" s="59">
        <f t="shared" si="15"/>
        <v>5</v>
      </c>
      <c r="M193" s="59">
        <f t="shared" si="16"/>
        <v>284.55</v>
      </c>
      <c r="N193" s="59">
        <v>284.55</v>
      </c>
      <c r="O193" s="59">
        <v>0</v>
      </c>
      <c r="P193" s="123">
        <f t="shared" si="17"/>
        <v>4</v>
      </c>
      <c r="Q193" s="59">
        <v>0</v>
      </c>
      <c r="R193" s="123">
        <f t="shared" si="19"/>
        <v>5</v>
      </c>
      <c r="S193" s="59">
        <v>0</v>
      </c>
      <c r="T193" s="59">
        <v>14.228</v>
      </c>
      <c r="U193" s="60">
        <f t="shared" si="18"/>
        <v>298.77800000000002</v>
      </c>
    </row>
    <row r="194" spans="1:21" s="61" customFormat="1" ht="51.75" x14ac:dyDescent="0.3">
      <c r="A194" s="55" t="s">
        <v>191</v>
      </c>
      <c r="B194" s="101" t="s">
        <v>177</v>
      </c>
      <c r="C194" s="110" t="s">
        <v>361</v>
      </c>
      <c r="D194" s="56" t="s">
        <v>232</v>
      </c>
      <c r="E194" s="54" t="s">
        <v>746</v>
      </c>
      <c r="F194" s="56" t="s">
        <v>468</v>
      </c>
      <c r="G194" s="56" t="s">
        <v>534</v>
      </c>
      <c r="H194" s="57">
        <v>45103</v>
      </c>
      <c r="I194" s="57">
        <v>45107</v>
      </c>
      <c r="J194" s="54" t="s">
        <v>411</v>
      </c>
      <c r="K194" s="59">
        <f t="shared" ref="K194:K257" si="20">U194/R194</f>
        <v>150.55599999999998</v>
      </c>
      <c r="L194" s="59">
        <f t="shared" ref="L194:L257" si="21">AVERAGEIFS(R:R,E:E,E194)</f>
        <v>5</v>
      </c>
      <c r="M194" s="59">
        <f t="shared" ref="M194:M257" si="22">+N194+O194</f>
        <v>349.48</v>
      </c>
      <c r="N194" s="59">
        <v>349.48</v>
      </c>
      <c r="O194" s="59">
        <v>0</v>
      </c>
      <c r="P194" s="123">
        <f t="shared" ref="P194:P257" si="23">I194-H194</f>
        <v>4</v>
      </c>
      <c r="Q194" s="59">
        <v>160.9</v>
      </c>
      <c r="R194" s="123">
        <f t="shared" si="19"/>
        <v>5</v>
      </c>
      <c r="S194" s="59">
        <v>242.4</v>
      </c>
      <c r="T194" s="59">
        <v>0</v>
      </c>
      <c r="U194" s="60">
        <f t="shared" ref="U194:U257" si="24">+M194+Q194+S194+T194</f>
        <v>752.78</v>
      </c>
    </row>
    <row r="195" spans="1:21" s="61" customFormat="1" ht="86.25" x14ac:dyDescent="0.3">
      <c r="A195" s="55" t="s">
        <v>192</v>
      </c>
      <c r="B195" s="101" t="s">
        <v>178</v>
      </c>
      <c r="C195" s="110" t="s">
        <v>361</v>
      </c>
      <c r="D195" s="56" t="s">
        <v>231</v>
      </c>
      <c r="E195" s="54" t="s">
        <v>747</v>
      </c>
      <c r="F195" s="56" t="s">
        <v>468</v>
      </c>
      <c r="G195" s="56" t="s">
        <v>534</v>
      </c>
      <c r="H195" s="57">
        <v>45039</v>
      </c>
      <c r="I195" s="57">
        <v>45044</v>
      </c>
      <c r="J195" s="54" t="s">
        <v>373</v>
      </c>
      <c r="K195" s="59">
        <f t="shared" si="20"/>
        <v>24.885666666666665</v>
      </c>
      <c r="L195" s="59">
        <f t="shared" si="21"/>
        <v>6</v>
      </c>
      <c r="M195" s="59">
        <f t="shared" si="22"/>
        <v>0</v>
      </c>
      <c r="N195" s="59">
        <v>0</v>
      </c>
      <c r="O195" s="59">
        <v>0</v>
      </c>
      <c r="P195" s="123">
        <f t="shared" si="23"/>
        <v>5</v>
      </c>
      <c r="Q195" s="59">
        <v>0</v>
      </c>
      <c r="R195" s="123">
        <f t="shared" si="19"/>
        <v>6</v>
      </c>
      <c r="S195" s="59">
        <v>139.31399999999999</v>
      </c>
      <c r="T195" s="59">
        <v>10</v>
      </c>
      <c r="U195" s="60">
        <f t="shared" si="24"/>
        <v>149.31399999999999</v>
      </c>
    </row>
    <row r="196" spans="1:21" s="61" customFormat="1" ht="51.75" x14ac:dyDescent="0.3">
      <c r="A196" s="55" t="s">
        <v>192</v>
      </c>
      <c r="B196" s="101" t="s">
        <v>201</v>
      </c>
      <c r="C196" s="110" t="s">
        <v>361</v>
      </c>
      <c r="D196" s="56" t="s">
        <v>230</v>
      </c>
      <c r="E196" s="54" t="s">
        <v>748</v>
      </c>
      <c r="F196" s="56" t="s">
        <v>468</v>
      </c>
      <c r="G196" s="56" t="s">
        <v>534</v>
      </c>
      <c r="H196" s="57">
        <v>45045</v>
      </c>
      <c r="I196" s="57">
        <v>45053</v>
      </c>
      <c r="J196" s="54" t="s">
        <v>415</v>
      </c>
      <c r="K196" s="59">
        <f t="shared" si="20"/>
        <v>64.697111111111113</v>
      </c>
      <c r="L196" s="59">
        <f t="shared" si="21"/>
        <v>9</v>
      </c>
      <c r="M196" s="59">
        <f t="shared" si="22"/>
        <v>0</v>
      </c>
      <c r="N196" s="59">
        <v>0</v>
      </c>
      <c r="O196" s="59">
        <v>0</v>
      </c>
      <c r="P196" s="123">
        <f t="shared" si="23"/>
        <v>8</v>
      </c>
      <c r="Q196" s="59">
        <v>0</v>
      </c>
      <c r="R196" s="123">
        <f t="shared" si="19"/>
        <v>9</v>
      </c>
      <c r="S196" s="59">
        <v>511.2</v>
      </c>
      <c r="T196" s="59">
        <f>9.25+61.824</f>
        <v>71.073999999999998</v>
      </c>
      <c r="U196" s="60">
        <f t="shared" si="24"/>
        <v>582.274</v>
      </c>
    </row>
    <row r="197" spans="1:21" s="61" customFormat="1" ht="51.75" x14ac:dyDescent="0.3">
      <c r="A197" s="55" t="s">
        <v>192</v>
      </c>
      <c r="B197" s="101" t="s">
        <v>201</v>
      </c>
      <c r="C197" s="110" t="s">
        <v>361</v>
      </c>
      <c r="D197" s="56" t="s">
        <v>230</v>
      </c>
      <c r="E197" s="54" t="s">
        <v>751</v>
      </c>
      <c r="F197" s="56" t="s">
        <v>468</v>
      </c>
      <c r="G197" s="56" t="s">
        <v>534</v>
      </c>
      <c r="H197" s="57">
        <v>45045</v>
      </c>
      <c r="I197" s="57">
        <v>45053</v>
      </c>
      <c r="J197" s="54" t="s">
        <v>415</v>
      </c>
      <c r="K197" s="59">
        <f t="shared" si="20"/>
        <v>64.347111111111118</v>
      </c>
      <c r="L197" s="59">
        <f t="shared" si="21"/>
        <v>9</v>
      </c>
      <c r="M197" s="59">
        <f t="shared" si="22"/>
        <v>0</v>
      </c>
      <c r="N197" s="59">
        <v>0</v>
      </c>
      <c r="O197" s="59">
        <v>0</v>
      </c>
      <c r="P197" s="123">
        <f t="shared" si="23"/>
        <v>8</v>
      </c>
      <c r="Q197" s="59">
        <v>0</v>
      </c>
      <c r="R197" s="123">
        <f t="shared" si="19"/>
        <v>9</v>
      </c>
      <c r="S197" s="59">
        <v>511.2</v>
      </c>
      <c r="T197" s="59">
        <f>6.1+61.824</f>
        <v>67.923999999999992</v>
      </c>
      <c r="U197" s="60">
        <f t="shared" si="24"/>
        <v>579.12400000000002</v>
      </c>
    </row>
    <row r="198" spans="1:21" s="61" customFormat="1" ht="51.75" x14ac:dyDescent="0.3">
      <c r="A198" s="55" t="s">
        <v>192</v>
      </c>
      <c r="B198" s="101" t="s">
        <v>201</v>
      </c>
      <c r="C198" s="110" t="s">
        <v>361</v>
      </c>
      <c r="D198" s="56" t="s">
        <v>230</v>
      </c>
      <c r="E198" s="54" t="s">
        <v>750</v>
      </c>
      <c r="F198" s="56" t="s">
        <v>468</v>
      </c>
      <c r="G198" s="56" t="s">
        <v>534</v>
      </c>
      <c r="H198" s="57">
        <v>45045</v>
      </c>
      <c r="I198" s="57">
        <v>45053</v>
      </c>
      <c r="J198" s="54" t="s">
        <v>415</v>
      </c>
      <c r="K198" s="59">
        <f t="shared" si="20"/>
        <v>64.547111111111107</v>
      </c>
      <c r="L198" s="59">
        <f t="shared" si="21"/>
        <v>9</v>
      </c>
      <c r="M198" s="59">
        <f t="shared" si="22"/>
        <v>0</v>
      </c>
      <c r="N198" s="59">
        <v>0</v>
      </c>
      <c r="O198" s="59">
        <v>0</v>
      </c>
      <c r="P198" s="123">
        <f t="shared" si="23"/>
        <v>8</v>
      </c>
      <c r="Q198" s="59">
        <v>0</v>
      </c>
      <c r="R198" s="123">
        <f t="shared" si="19"/>
        <v>9</v>
      </c>
      <c r="S198" s="59">
        <v>511.2</v>
      </c>
      <c r="T198" s="59">
        <f>7.9+61.824</f>
        <v>69.724000000000004</v>
      </c>
      <c r="U198" s="60">
        <f t="shared" si="24"/>
        <v>580.92399999999998</v>
      </c>
    </row>
    <row r="199" spans="1:21" s="61" customFormat="1" ht="51.75" x14ac:dyDescent="0.3">
      <c r="A199" s="55" t="s">
        <v>192</v>
      </c>
      <c r="B199" s="101" t="s">
        <v>201</v>
      </c>
      <c r="C199" s="110" t="s">
        <v>361</v>
      </c>
      <c r="D199" s="56" t="s">
        <v>230</v>
      </c>
      <c r="E199" s="54" t="s">
        <v>749</v>
      </c>
      <c r="F199" s="56" t="s">
        <v>468</v>
      </c>
      <c r="G199" s="56" t="s">
        <v>534</v>
      </c>
      <c r="H199" s="57">
        <v>45045</v>
      </c>
      <c r="I199" s="57">
        <v>45053</v>
      </c>
      <c r="J199" s="54" t="s">
        <v>415</v>
      </c>
      <c r="K199" s="59">
        <f t="shared" si="20"/>
        <v>64.347111111111118</v>
      </c>
      <c r="L199" s="59">
        <f t="shared" si="21"/>
        <v>9</v>
      </c>
      <c r="M199" s="59">
        <f t="shared" si="22"/>
        <v>0</v>
      </c>
      <c r="N199" s="59">
        <v>0</v>
      </c>
      <c r="O199" s="59">
        <v>0</v>
      </c>
      <c r="P199" s="123">
        <f t="shared" si="23"/>
        <v>8</v>
      </c>
      <c r="Q199" s="59">
        <v>0</v>
      </c>
      <c r="R199" s="123">
        <f t="shared" si="19"/>
        <v>9</v>
      </c>
      <c r="S199" s="59">
        <v>511.2</v>
      </c>
      <c r="T199" s="59">
        <f>6.1+61.824</f>
        <v>67.923999999999992</v>
      </c>
      <c r="U199" s="60">
        <f t="shared" si="24"/>
        <v>579.12400000000002</v>
      </c>
    </row>
    <row r="200" spans="1:21" s="61" customFormat="1" ht="86.25" x14ac:dyDescent="0.3">
      <c r="A200" s="55" t="s">
        <v>192</v>
      </c>
      <c r="B200" s="101" t="s">
        <v>202</v>
      </c>
      <c r="C200" s="110" t="s">
        <v>361</v>
      </c>
      <c r="D200" s="56" t="s">
        <v>229</v>
      </c>
      <c r="E200" s="54" t="s">
        <v>752</v>
      </c>
      <c r="F200" s="56" t="s">
        <v>468</v>
      </c>
      <c r="G200" s="56" t="s">
        <v>534</v>
      </c>
      <c r="H200" s="57">
        <v>45070</v>
      </c>
      <c r="I200" s="57">
        <v>45081</v>
      </c>
      <c r="J200" s="54" t="s">
        <v>414</v>
      </c>
      <c r="K200" s="59">
        <f t="shared" si="20"/>
        <v>96.208666666666673</v>
      </c>
      <c r="L200" s="59">
        <f t="shared" si="21"/>
        <v>15.75</v>
      </c>
      <c r="M200" s="59">
        <f t="shared" si="22"/>
        <v>516.88400000000001</v>
      </c>
      <c r="N200" s="59">
        <v>516.88400000000001</v>
      </c>
      <c r="O200" s="59">
        <v>0</v>
      </c>
      <c r="P200" s="123">
        <f t="shared" si="23"/>
        <v>11</v>
      </c>
      <c r="Q200" s="59">
        <v>288.42</v>
      </c>
      <c r="R200" s="123">
        <f t="shared" si="19"/>
        <v>12</v>
      </c>
      <c r="S200" s="59">
        <v>349.2</v>
      </c>
      <c r="T200" s="59">
        <v>0</v>
      </c>
      <c r="U200" s="60">
        <f t="shared" si="24"/>
        <v>1154.5040000000001</v>
      </c>
    </row>
    <row r="201" spans="1:21" s="61" customFormat="1" ht="86.25" x14ac:dyDescent="0.3">
      <c r="A201" s="55" t="s">
        <v>192</v>
      </c>
      <c r="B201" s="101" t="s">
        <v>202</v>
      </c>
      <c r="C201" s="110" t="s">
        <v>361</v>
      </c>
      <c r="D201" s="56" t="s">
        <v>229</v>
      </c>
      <c r="E201" s="54" t="s">
        <v>752</v>
      </c>
      <c r="F201" s="56" t="s">
        <v>468</v>
      </c>
      <c r="G201" s="56" t="s">
        <v>534</v>
      </c>
      <c r="H201" s="57">
        <v>45082</v>
      </c>
      <c r="I201" s="57">
        <v>45090</v>
      </c>
      <c r="J201" s="54" t="s">
        <v>396</v>
      </c>
      <c r="K201" s="59">
        <f t="shared" si="20"/>
        <v>69.192666666666668</v>
      </c>
      <c r="L201" s="59">
        <f t="shared" si="21"/>
        <v>15.75</v>
      </c>
      <c r="M201" s="59">
        <f t="shared" si="22"/>
        <v>235.54400000000001</v>
      </c>
      <c r="N201" s="59">
        <v>235.54400000000001</v>
      </c>
      <c r="O201" s="59">
        <v>0</v>
      </c>
      <c r="P201" s="123">
        <f t="shared" si="23"/>
        <v>8</v>
      </c>
      <c r="Q201" s="59">
        <v>250.614</v>
      </c>
      <c r="R201" s="123">
        <f t="shared" si="19"/>
        <v>9</v>
      </c>
      <c r="S201" s="59">
        <v>136.57599999999999</v>
      </c>
      <c r="T201" s="59">
        <v>0</v>
      </c>
      <c r="U201" s="60">
        <f t="shared" si="24"/>
        <v>622.73400000000004</v>
      </c>
    </row>
    <row r="202" spans="1:21" s="61" customFormat="1" ht="86.25" x14ac:dyDescent="0.3">
      <c r="A202" s="55" t="s">
        <v>192</v>
      </c>
      <c r="B202" s="101" t="s">
        <v>202</v>
      </c>
      <c r="C202" s="110" t="s">
        <v>361</v>
      </c>
      <c r="D202" s="56" t="s">
        <v>229</v>
      </c>
      <c r="E202" s="54" t="s">
        <v>752</v>
      </c>
      <c r="F202" s="56" t="s">
        <v>468</v>
      </c>
      <c r="G202" s="56" t="s">
        <v>534</v>
      </c>
      <c r="H202" s="57">
        <v>45091</v>
      </c>
      <c r="I202" s="57">
        <v>45100</v>
      </c>
      <c r="J202" s="54" t="s">
        <v>364</v>
      </c>
      <c r="K202" s="59">
        <f t="shared" si="20"/>
        <v>125.07659999999998</v>
      </c>
      <c r="L202" s="59">
        <f t="shared" si="21"/>
        <v>15.75</v>
      </c>
      <c r="M202" s="59">
        <f t="shared" si="22"/>
        <v>286.33999999999997</v>
      </c>
      <c r="N202" s="59">
        <v>286.33999999999997</v>
      </c>
      <c r="O202" s="59">
        <v>0</v>
      </c>
      <c r="P202" s="123">
        <f t="shared" si="23"/>
        <v>9</v>
      </c>
      <c r="Q202" s="59">
        <v>564.01</v>
      </c>
      <c r="R202" s="123">
        <f t="shared" si="19"/>
        <v>10</v>
      </c>
      <c r="S202" s="59">
        <v>400.416</v>
      </c>
      <c r="T202" s="59">
        <v>0</v>
      </c>
      <c r="U202" s="60">
        <f t="shared" si="24"/>
        <v>1250.7659999999998</v>
      </c>
    </row>
    <row r="203" spans="1:21" s="61" customFormat="1" ht="86.25" x14ac:dyDescent="0.3">
      <c r="A203" s="55" t="s">
        <v>192</v>
      </c>
      <c r="B203" s="101" t="s">
        <v>202</v>
      </c>
      <c r="C203" s="110" t="s">
        <v>361</v>
      </c>
      <c r="D203" s="56" t="s">
        <v>229</v>
      </c>
      <c r="E203" s="54" t="s">
        <v>752</v>
      </c>
      <c r="F203" s="56" t="s">
        <v>468</v>
      </c>
      <c r="G203" s="56" t="s">
        <v>534</v>
      </c>
      <c r="H203" s="57">
        <v>45101</v>
      </c>
      <c r="I203" s="57">
        <v>45132</v>
      </c>
      <c r="J203" s="54" t="s">
        <v>384</v>
      </c>
      <c r="K203" s="59">
        <f t="shared" si="20"/>
        <v>36.4624375</v>
      </c>
      <c r="L203" s="59">
        <f t="shared" si="21"/>
        <v>15.75</v>
      </c>
      <c r="M203" s="59">
        <f t="shared" si="22"/>
        <v>316.88600000000002</v>
      </c>
      <c r="N203" s="59">
        <v>316.88600000000002</v>
      </c>
      <c r="O203" s="59">
        <v>0</v>
      </c>
      <c r="P203" s="123">
        <f t="shared" si="23"/>
        <v>31</v>
      </c>
      <c r="Q203" s="59">
        <v>452.988</v>
      </c>
      <c r="R203" s="123">
        <f t="shared" si="19"/>
        <v>32</v>
      </c>
      <c r="S203" s="59">
        <v>396.92399999999998</v>
      </c>
      <c r="T203" s="59">
        <v>0</v>
      </c>
      <c r="U203" s="60">
        <f t="shared" si="24"/>
        <v>1166.798</v>
      </c>
    </row>
    <row r="204" spans="1:21" s="61" customFormat="1" ht="86.25" x14ac:dyDescent="0.3">
      <c r="A204" s="55" t="s">
        <v>192</v>
      </c>
      <c r="B204" s="101" t="s">
        <v>202</v>
      </c>
      <c r="C204" s="110" t="s">
        <v>361</v>
      </c>
      <c r="D204" s="56" t="s">
        <v>229</v>
      </c>
      <c r="E204" s="54" t="s">
        <v>753</v>
      </c>
      <c r="F204" s="56" t="s">
        <v>468</v>
      </c>
      <c r="G204" s="56" t="s">
        <v>534</v>
      </c>
      <c r="H204" s="57">
        <v>45070</v>
      </c>
      <c r="I204" s="57">
        <v>45081</v>
      </c>
      <c r="J204" s="54" t="s">
        <v>414</v>
      </c>
      <c r="K204" s="59">
        <f t="shared" si="20"/>
        <v>53.067000000000007</v>
      </c>
      <c r="L204" s="59">
        <f t="shared" si="21"/>
        <v>15.75</v>
      </c>
      <c r="M204" s="59">
        <f t="shared" si="22"/>
        <v>0</v>
      </c>
      <c r="N204" s="59">
        <v>0</v>
      </c>
      <c r="O204" s="59">
        <v>0</v>
      </c>
      <c r="P204" s="123">
        <f t="shared" si="23"/>
        <v>11</v>
      </c>
      <c r="Q204" s="59">
        <v>288.42</v>
      </c>
      <c r="R204" s="123">
        <f t="shared" si="19"/>
        <v>12</v>
      </c>
      <c r="S204" s="59">
        <v>348.38400000000001</v>
      </c>
      <c r="T204" s="59">
        <v>0</v>
      </c>
      <c r="U204" s="60">
        <f t="shared" si="24"/>
        <v>636.80400000000009</v>
      </c>
    </row>
    <row r="205" spans="1:21" s="61" customFormat="1" ht="86.25" x14ac:dyDescent="0.3">
      <c r="A205" s="55" t="s">
        <v>192</v>
      </c>
      <c r="B205" s="101" t="s">
        <v>202</v>
      </c>
      <c r="C205" s="110" t="s">
        <v>361</v>
      </c>
      <c r="D205" s="56" t="s">
        <v>229</v>
      </c>
      <c r="E205" s="54" t="s">
        <v>753</v>
      </c>
      <c r="F205" s="56" t="s">
        <v>468</v>
      </c>
      <c r="G205" s="56" t="s">
        <v>534</v>
      </c>
      <c r="H205" s="57">
        <v>45082</v>
      </c>
      <c r="I205" s="57">
        <v>45090</v>
      </c>
      <c r="J205" s="54" t="s">
        <v>396</v>
      </c>
      <c r="K205" s="59">
        <f t="shared" si="20"/>
        <v>42.985555555555557</v>
      </c>
      <c r="L205" s="59">
        <f t="shared" si="21"/>
        <v>15.75</v>
      </c>
      <c r="M205" s="59">
        <f t="shared" si="22"/>
        <v>0</v>
      </c>
      <c r="N205" s="59">
        <v>0</v>
      </c>
      <c r="O205" s="59">
        <v>0</v>
      </c>
      <c r="P205" s="123">
        <f t="shared" si="23"/>
        <v>8</v>
      </c>
      <c r="Q205" s="59">
        <v>250.614</v>
      </c>
      <c r="R205" s="123">
        <f t="shared" si="19"/>
        <v>9</v>
      </c>
      <c r="S205" s="59">
        <v>136.256</v>
      </c>
      <c r="T205" s="59">
        <v>0</v>
      </c>
      <c r="U205" s="60">
        <f t="shared" si="24"/>
        <v>386.87</v>
      </c>
    </row>
    <row r="206" spans="1:21" s="103" customFormat="1" ht="86.25" x14ac:dyDescent="0.3">
      <c r="A206" s="55" t="s">
        <v>192</v>
      </c>
      <c r="B206" s="101" t="s">
        <v>202</v>
      </c>
      <c r="C206" s="110" t="s">
        <v>361</v>
      </c>
      <c r="D206" s="56" t="s">
        <v>229</v>
      </c>
      <c r="E206" s="54" t="s">
        <v>753</v>
      </c>
      <c r="F206" s="56" t="s">
        <v>468</v>
      </c>
      <c r="G206" s="56" t="s">
        <v>534</v>
      </c>
      <c r="H206" s="57">
        <v>45091</v>
      </c>
      <c r="I206" s="57">
        <v>45100</v>
      </c>
      <c r="J206" s="54" t="s">
        <v>364</v>
      </c>
      <c r="K206" s="59">
        <f t="shared" si="20"/>
        <v>93.447800000000001</v>
      </c>
      <c r="L206" s="59">
        <f t="shared" si="21"/>
        <v>15.75</v>
      </c>
      <c r="M206" s="59">
        <f t="shared" si="22"/>
        <v>0</v>
      </c>
      <c r="N206" s="59">
        <v>0</v>
      </c>
      <c r="O206" s="59">
        <v>0</v>
      </c>
      <c r="P206" s="123">
        <f t="shared" si="23"/>
        <v>9</v>
      </c>
      <c r="Q206" s="59">
        <v>535.01</v>
      </c>
      <c r="R206" s="123">
        <f t="shared" si="19"/>
        <v>10</v>
      </c>
      <c r="S206" s="59">
        <v>399.46800000000002</v>
      </c>
      <c r="T206" s="59">
        <v>0</v>
      </c>
      <c r="U206" s="60">
        <f t="shared" si="24"/>
        <v>934.47800000000007</v>
      </c>
    </row>
    <row r="207" spans="1:21" s="61" customFormat="1" ht="86.25" x14ac:dyDescent="0.3">
      <c r="A207" s="55" t="s">
        <v>192</v>
      </c>
      <c r="B207" s="101" t="s">
        <v>202</v>
      </c>
      <c r="C207" s="110" t="s">
        <v>361</v>
      </c>
      <c r="D207" s="56" t="s">
        <v>229</v>
      </c>
      <c r="E207" s="54" t="s">
        <v>753</v>
      </c>
      <c r="F207" s="56" t="s">
        <v>468</v>
      </c>
      <c r="G207" s="56" t="s">
        <v>534</v>
      </c>
      <c r="H207" s="57">
        <v>45101</v>
      </c>
      <c r="I207" s="57">
        <v>45132</v>
      </c>
      <c r="J207" s="54" t="s">
        <v>384</v>
      </c>
      <c r="K207" s="59">
        <f t="shared" si="20"/>
        <v>26.530531249999999</v>
      </c>
      <c r="L207" s="59">
        <f t="shared" si="21"/>
        <v>15.75</v>
      </c>
      <c r="M207" s="59">
        <f t="shared" si="22"/>
        <v>0</v>
      </c>
      <c r="N207" s="59">
        <v>0</v>
      </c>
      <c r="O207" s="59">
        <v>0</v>
      </c>
      <c r="P207" s="123">
        <f t="shared" si="23"/>
        <v>31</v>
      </c>
      <c r="Q207" s="59">
        <v>452.988</v>
      </c>
      <c r="R207" s="123">
        <f t="shared" si="19"/>
        <v>32</v>
      </c>
      <c r="S207" s="59">
        <v>395.98899999999998</v>
      </c>
      <c r="T207" s="59">
        <v>0</v>
      </c>
      <c r="U207" s="60">
        <f t="shared" si="24"/>
        <v>848.97699999999998</v>
      </c>
    </row>
    <row r="208" spans="1:21" s="61" customFormat="1" ht="69" x14ac:dyDescent="0.3">
      <c r="A208" s="55" t="s">
        <v>193</v>
      </c>
      <c r="B208" s="101" t="s">
        <v>179</v>
      </c>
      <c r="C208" s="110" t="s">
        <v>361</v>
      </c>
      <c r="D208" s="56" t="s">
        <v>228</v>
      </c>
      <c r="E208" s="54" t="s">
        <v>811</v>
      </c>
      <c r="F208" s="56" t="s">
        <v>468</v>
      </c>
      <c r="G208" s="56" t="s">
        <v>534</v>
      </c>
      <c r="H208" s="57">
        <v>45104</v>
      </c>
      <c r="I208" s="57">
        <v>45105</v>
      </c>
      <c r="J208" s="54" t="s">
        <v>376</v>
      </c>
      <c r="K208" s="59">
        <f t="shared" si="20"/>
        <v>271.19200000000001</v>
      </c>
      <c r="L208" s="59">
        <f t="shared" si="21"/>
        <v>2</v>
      </c>
      <c r="M208" s="59">
        <f t="shared" si="22"/>
        <v>369.46100000000001</v>
      </c>
      <c r="N208" s="59">
        <v>369.46100000000001</v>
      </c>
      <c r="O208" s="59">
        <v>0</v>
      </c>
      <c r="P208" s="123">
        <f t="shared" si="23"/>
        <v>1</v>
      </c>
      <c r="Q208" s="59">
        <v>28.067</v>
      </c>
      <c r="R208" s="123">
        <f t="shared" si="19"/>
        <v>2</v>
      </c>
      <c r="S208" s="59">
        <v>118.84</v>
      </c>
      <c r="T208" s="59">
        <v>26.015999999999998</v>
      </c>
      <c r="U208" s="60">
        <f t="shared" si="24"/>
        <v>542.38400000000001</v>
      </c>
    </row>
    <row r="209" spans="1:21" s="61" customFormat="1" ht="51.75" x14ac:dyDescent="0.3">
      <c r="A209" s="55" t="s">
        <v>194</v>
      </c>
      <c r="B209" s="101" t="s">
        <v>180</v>
      </c>
      <c r="C209" s="110" t="s">
        <v>361</v>
      </c>
      <c r="D209" s="56" t="s">
        <v>227</v>
      </c>
      <c r="E209" s="54" t="s">
        <v>709</v>
      </c>
      <c r="F209" s="56" t="s">
        <v>468</v>
      </c>
      <c r="G209" s="56" t="s">
        <v>534</v>
      </c>
      <c r="H209" s="57">
        <v>45019</v>
      </c>
      <c r="I209" s="57">
        <v>45021</v>
      </c>
      <c r="J209" s="54" t="s">
        <v>380</v>
      </c>
      <c r="K209" s="59">
        <f t="shared" si="20"/>
        <v>231.40033333333329</v>
      </c>
      <c r="L209" s="59">
        <f t="shared" si="21"/>
        <v>3.5</v>
      </c>
      <c r="M209" s="59">
        <f t="shared" si="22"/>
        <v>390.93099999999998</v>
      </c>
      <c r="N209" s="59">
        <v>390.93099999999998</v>
      </c>
      <c r="O209" s="59">
        <v>0</v>
      </c>
      <c r="P209" s="123">
        <f t="shared" si="23"/>
        <v>2</v>
      </c>
      <c r="Q209" s="59">
        <v>139.01400000000001</v>
      </c>
      <c r="R209" s="123">
        <f t="shared" si="19"/>
        <v>3</v>
      </c>
      <c r="S209" s="59">
        <v>164.256</v>
      </c>
      <c r="T209" s="59">
        <v>0</v>
      </c>
      <c r="U209" s="60">
        <f t="shared" si="24"/>
        <v>694.20099999999991</v>
      </c>
    </row>
    <row r="210" spans="1:21" s="61" customFormat="1" ht="51.75" x14ac:dyDescent="0.3">
      <c r="A210" s="55" t="s">
        <v>194</v>
      </c>
      <c r="B210" s="101" t="s">
        <v>200</v>
      </c>
      <c r="C210" s="110" t="s">
        <v>361</v>
      </c>
      <c r="D210" s="56" t="s">
        <v>226</v>
      </c>
      <c r="E210" s="54" t="s">
        <v>754</v>
      </c>
      <c r="F210" s="56" t="s">
        <v>468</v>
      </c>
      <c r="G210" s="56" t="s">
        <v>534</v>
      </c>
      <c r="H210" s="57">
        <v>45041</v>
      </c>
      <c r="I210" s="57">
        <v>45042</v>
      </c>
      <c r="J210" s="54" t="s">
        <v>539</v>
      </c>
      <c r="K210" s="59">
        <f t="shared" si="20"/>
        <v>40.144999999999996</v>
      </c>
      <c r="L210" s="59">
        <f t="shared" si="21"/>
        <v>2</v>
      </c>
      <c r="M210" s="59">
        <f t="shared" si="22"/>
        <v>0</v>
      </c>
      <c r="N210" s="59">
        <v>0</v>
      </c>
      <c r="O210" s="59">
        <v>0</v>
      </c>
      <c r="P210" s="123">
        <f t="shared" si="23"/>
        <v>1</v>
      </c>
      <c r="Q210" s="59">
        <v>21.56</v>
      </c>
      <c r="R210" s="123">
        <f t="shared" si="19"/>
        <v>2</v>
      </c>
      <c r="S210" s="59">
        <v>58.73</v>
      </c>
      <c r="T210" s="59">
        <v>0</v>
      </c>
      <c r="U210" s="60">
        <f t="shared" si="24"/>
        <v>80.289999999999992</v>
      </c>
    </row>
    <row r="211" spans="1:21" s="61" customFormat="1" ht="51.75" x14ac:dyDescent="0.3">
      <c r="A211" s="55" t="s">
        <v>194</v>
      </c>
      <c r="B211" s="101" t="s">
        <v>710</v>
      </c>
      <c r="C211" s="110" t="s">
        <v>361</v>
      </c>
      <c r="D211" s="56" t="s">
        <v>711</v>
      </c>
      <c r="E211" s="54" t="s">
        <v>709</v>
      </c>
      <c r="F211" s="56" t="s">
        <v>534</v>
      </c>
      <c r="G211" s="56" t="s">
        <v>468</v>
      </c>
      <c r="H211" s="57">
        <v>45104</v>
      </c>
      <c r="I211" s="57">
        <v>45107</v>
      </c>
      <c r="J211" s="54" t="s">
        <v>867</v>
      </c>
      <c r="K211" s="59">
        <f t="shared" si="20"/>
        <v>0</v>
      </c>
      <c r="L211" s="59">
        <f t="shared" si="21"/>
        <v>3.5</v>
      </c>
      <c r="M211" s="59">
        <f t="shared" si="22"/>
        <v>0</v>
      </c>
      <c r="N211" s="59">
        <v>0</v>
      </c>
      <c r="O211" s="59">
        <v>0</v>
      </c>
      <c r="P211" s="123">
        <f t="shared" si="23"/>
        <v>3</v>
      </c>
      <c r="Q211" s="59">
        <v>0</v>
      </c>
      <c r="R211" s="123">
        <f t="shared" si="19"/>
        <v>4</v>
      </c>
      <c r="S211" s="59">
        <v>0</v>
      </c>
      <c r="T211" s="59">
        <v>0</v>
      </c>
      <c r="U211" s="60">
        <f t="shared" si="24"/>
        <v>0</v>
      </c>
    </row>
    <row r="212" spans="1:21" s="61" customFormat="1" ht="69" x14ac:dyDescent="0.3">
      <c r="A212" s="55" t="s">
        <v>195</v>
      </c>
      <c r="B212" s="101" t="s">
        <v>181</v>
      </c>
      <c r="C212" s="110" t="s">
        <v>361</v>
      </c>
      <c r="D212" s="56" t="s">
        <v>225</v>
      </c>
      <c r="E212" s="54" t="s">
        <v>755</v>
      </c>
      <c r="F212" s="56" t="s">
        <v>468</v>
      </c>
      <c r="G212" s="56" t="s">
        <v>534</v>
      </c>
      <c r="H212" s="57">
        <v>45053</v>
      </c>
      <c r="I212" s="57">
        <v>45059</v>
      </c>
      <c r="J212" s="54" t="s">
        <v>535</v>
      </c>
      <c r="K212" s="59">
        <f t="shared" si="20"/>
        <v>54.366626428571429</v>
      </c>
      <c r="L212" s="59">
        <f t="shared" si="21"/>
        <v>7</v>
      </c>
      <c r="M212" s="59">
        <f t="shared" si="22"/>
        <v>0</v>
      </c>
      <c r="N212" s="59">
        <v>0</v>
      </c>
      <c r="O212" s="59">
        <v>0</v>
      </c>
      <c r="P212" s="123">
        <f t="shared" si="23"/>
        <v>6</v>
      </c>
      <c r="Q212" s="59">
        <v>1.0023850000000001</v>
      </c>
      <c r="R212" s="123">
        <f t="shared" si="19"/>
        <v>7</v>
      </c>
      <c r="S212" s="59">
        <v>379.56400000000002</v>
      </c>
      <c r="T212" s="59">
        <v>0</v>
      </c>
      <c r="U212" s="60">
        <f t="shared" si="24"/>
        <v>380.56638500000003</v>
      </c>
    </row>
    <row r="213" spans="1:21" s="103" customFormat="1" ht="51.75" x14ac:dyDescent="0.3">
      <c r="A213" s="55" t="s">
        <v>196</v>
      </c>
      <c r="B213" s="101" t="s">
        <v>182</v>
      </c>
      <c r="C213" s="110" t="s">
        <v>361</v>
      </c>
      <c r="D213" s="56" t="s">
        <v>224</v>
      </c>
      <c r="E213" s="54" t="s">
        <v>814</v>
      </c>
      <c r="F213" s="56" t="s">
        <v>468</v>
      </c>
      <c r="G213" s="56" t="s">
        <v>534</v>
      </c>
      <c r="H213" s="57">
        <v>45056</v>
      </c>
      <c r="I213" s="57">
        <v>45059</v>
      </c>
      <c r="J213" s="54" t="s">
        <v>393</v>
      </c>
      <c r="K213" s="59">
        <f t="shared" si="20"/>
        <v>180.71525</v>
      </c>
      <c r="L213" s="59">
        <f t="shared" si="21"/>
        <v>4</v>
      </c>
      <c r="M213" s="59">
        <f t="shared" si="22"/>
        <v>228.33099999999999</v>
      </c>
      <c r="N213" s="59">
        <v>228.33099999999999</v>
      </c>
      <c r="O213" s="59">
        <v>0</v>
      </c>
      <c r="P213" s="123">
        <f t="shared" si="23"/>
        <v>3</v>
      </c>
      <c r="Q213" s="59">
        <v>281.61500000000001</v>
      </c>
      <c r="R213" s="123">
        <f t="shared" si="19"/>
        <v>4</v>
      </c>
      <c r="S213" s="59">
        <v>212.91499999999999</v>
      </c>
      <c r="T213" s="59">
        <v>0</v>
      </c>
      <c r="U213" s="60">
        <f t="shared" si="24"/>
        <v>722.86099999999999</v>
      </c>
    </row>
    <row r="214" spans="1:21" s="61" customFormat="1" ht="86.25" x14ac:dyDescent="0.3">
      <c r="A214" s="55" t="s">
        <v>196</v>
      </c>
      <c r="B214" s="101" t="s">
        <v>182</v>
      </c>
      <c r="C214" s="110" t="s">
        <v>361</v>
      </c>
      <c r="D214" s="56" t="s">
        <v>224</v>
      </c>
      <c r="E214" s="54" t="s">
        <v>812</v>
      </c>
      <c r="F214" s="56" t="s">
        <v>468</v>
      </c>
      <c r="G214" s="56" t="s">
        <v>534</v>
      </c>
      <c r="H214" s="57">
        <v>45056</v>
      </c>
      <c r="I214" s="57">
        <v>45059</v>
      </c>
      <c r="J214" s="54" t="s">
        <v>393</v>
      </c>
      <c r="K214" s="59">
        <f t="shared" si="20"/>
        <v>180.71525</v>
      </c>
      <c r="L214" s="59">
        <f t="shared" si="21"/>
        <v>4</v>
      </c>
      <c r="M214" s="59">
        <f t="shared" si="22"/>
        <v>228.33099999999999</v>
      </c>
      <c r="N214" s="59">
        <v>228.33099999999999</v>
      </c>
      <c r="O214" s="59">
        <v>0</v>
      </c>
      <c r="P214" s="123">
        <f t="shared" si="23"/>
        <v>3</v>
      </c>
      <c r="Q214" s="59">
        <v>281.61500000000001</v>
      </c>
      <c r="R214" s="123">
        <f t="shared" si="19"/>
        <v>4</v>
      </c>
      <c r="S214" s="59">
        <v>212.91499999999999</v>
      </c>
      <c r="T214" s="59">
        <v>0</v>
      </c>
      <c r="U214" s="60">
        <f t="shared" si="24"/>
        <v>722.86099999999999</v>
      </c>
    </row>
    <row r="215" spans="1:21" s="61" customFormat="1" ht="86.25" x14ac:dyDescent="0.3">
      <c r="A215" s="55" t="s">
        <v>196</v>
      </c>
      <c r="B215" s="101" t="s">
        <v>199</v>
      </c>
      <c r="C215" s="110" t="s">
        <v>361</v>
      </c>
      <c r="D215" s="56" t="s">
        <v>223</v>
      </c>
      <c r="E215" s="54" t="s">
        <v>812</v>
      </c>
      <c r="F215" s="56" t="s">
        <v>468</v>
      </c>
      <c r="G215" s="56" t="s">
        <v>534</v>
      </c>
      <c r="H215" s="57">
        <v>45088</v>
      </c>
      <c r="I215" s="57">
        <v>45091</v>
      </c>
      <c r="J215" s="54" t="s">
        <v>384</v>
      </c>
      <c r="K215" s="59">
        <f t="shared" si="20"/>
        <v>133.99674999999999</v>
      </c>
      <c r="L215" s="59">
        <f t="shared" si="21"/>
        <v>4</v>
      </c>
      <c r="M215" s="59">
        <f t="shared" si="22"/>
        <v>272.262</v>
      </c>
      <c r="N215" s="59">
        <v>272.262</v>
      </c>
      <c r="O215" s="59">
        <v>0</v>
      </c>
      <c r="P215" s="123">
        <f t="shared" si="23"/>
        <v>3</v>
      </c>
      <c r="Q215" s="59">
        <v>120.07</v>
      </c>
      <c r="R215" s="123">
        <f t="shared" si="19"/>
        <v>4</v>
      </c>
      <c r="S215" s="59">
        <v>143.655</v>
      </c>
      <c r="T215" s="59">
        <v>0</v>
      </c>
      <c r="U215" s="60">
        <f t="shared" si="24"/>
        <v>535.98699999999997</v>
      </c>
    </row>
    <row r="216" spans="1:21" s="61" customFormat="1" ht="51.75" x14ac:dyDescent="0.3">
      <c r="A216" s="55" t="s">
        <v>197</v>
      </c>
      <c r="B216" s="101" t="s">
        <v>183</v>
      </c>
      <c r="C216" s="110" t="s">
        <v>361</v>
      </c>
      <c r="D216" s="56" t="s">
        <v>222</v>
      </c>
      <c r="E216" s="54" t="s">
        <v>756</v>
      </c>
      <c r="F216" s="56" t="s">
        <v>468</v>
      </c>
      <c r="G216" s="56" t="s">
        <v>534</v>
      </c>
      <c r="H216" s="57">
        <v>45070</v>
      </c>
      <c r="I216" s="57">
        <v>45071</v>
      </c>
      <c r="J216" s="54" t="s">
        <v>364</v>
      </c>
      <c r="K216" s="59">
        <f t="shared" si="20"/>
        <v>176.0154</v>
      </c>
      <c r="L216" s="59">
        <f t="shared" si="21"/>
        <v>2</v>
      </c>
      <c r="M216" s="59">
        <f t="shared" si="22"/>
        <v>148.81100000000001</v>
      </c>
      <c r="N216" s="59">
        <v>148.81100000000001</v>
      </c>
      <c r="O216" s="59">
        <v>0</v>
      </c>
      <c r="P216" s="123">
        <f t="shared" si="23"/>
        <v>1</v>
      </c>
      <c r="Q216" s="59">
        <v>103.54179999999999</v>
      </c>
      <c r="R216" s="123">
        <f t="shared" si="19"/>
        <v>2</v>
      </c>
      <c r="S216" s="59">
        <v>99.677999999999997</v>
      </c>
      <c r="T216" s="59">
        <v>0</v>
      </c>
      <c r="U216" s="60">
        <f t="shared" si="24"/>
        <v>352.0308</v>
      </c>
    </row>
    <row r="217" spans="1:21" s="61" customFormat="1" ht="51.75" x14ac:dyDescent="0.3">
      <c r="A217" s="55" t="s">
        <v>198</v>
      </c>
      <c r="B217" s="101" t="s">
        <v>184</v>
      </c>
      <c r="C217" s="110" t="s">
        <v>361</v>
      </c>
      <c r="D217" s="56" t="s">
        <v>221</v>
      </c>
      <c r="E217" s="54" t="s">
        <v>757</v>
      </c>
      <c r="F217" s="56" t="s">
        <v>468</v>
      </c>
      <c r="G217" s="56" t="s">
        <v>534</v>
      </c>
      <c r="H217" s="57">
        <v>45054</v>
      </c>
      <c r="I217" s="57">
        <v>45056</v>
      </c>
      <c r="J217" s="54" t="s">
        <v>413</v>
      </c>
      <c r="K217" s="59">
        <f t="shared" si="20"/>
        <v>337.78366666666665</v>
      </c>
      <c r="L217" s="59">
        <f t="shared" si="21"/>
        <v>3</v>
      </c>
      <c r="M217" s="59">
        <f t="shared" si="22"/>
        <v>819</v>
      </c>
      <c r="N217" s="59">
        <v>819</v>
      </c>
      <c r="O217" s="59">
        <v>0</v>
      </c>
      <c r="P217" s="123">
        <f t="shared" si="23"/>
        <v>2</v>
      </c>
      <c r="Q217" s="59">
        <v>51.8</v>
      </c>
      <c r="R217" s="123">
        <f t="shared" si="19"/>
        <v>3</v>
      </c>
      <c r="S217" s="59">
        <v>142.55099999999999</v>
      </c>
      <c r="T217" s="59">
        <v>0</v>
      </c>
      <c r="U217" s="60">
        <f t="shared" si="24"/>
        <v>1013.3509999999999</v>
      </c>
    </row>
    <row r="218" spans="1:21" s="61" customFormat="1" ht="51.75" x14ac:dyDescent="0.3">
      <c r="A218" s="55" t="s">
        <v>198</v>
      </c>
      <c r="B218" s="101" t="s">
        <v>184</v>
      </c>
      <c r="C218" s="110" t="s">
        <v>361</v>
      </c>
      <c r="D218" s="56" t="s">
        <v>221</v>
      </c>
      <c r="E218" s="54" t="s">
        <v>813</v>
      </c>
      <c r="F218" s="56" t="s">
        <v>468</v>
      </c>
      <c r="G218" s="56" t="s">
        <v>534</v>
      </c>
      <c r="H218" s="57">
        <v>45054</v>
      </c>
      <c r="I218" s="57">
        <v>45056</v>
      </c>
      <c r="J218" s="54" t="s">
        <v>413</v>
      </c>
      <c r="K218" s="59">
        <f t="shared" si="20"/>
        <v>121.23333333333333</v>
      </c>
      <c r="L218" s="59">
        <f t="shared" si="21"/>
        <v>3</v>
      </c>
      <c r="M218" s="59">
        <f t="shared" si="22"/>
        <v>273</v>
      </c>
      <c r="N218" s="59">
        <v>273</v>
      </c>
      <c r="O218" s="59">
        <v>0</v>
      </c>
      <c r="P218" s="123">
        <f t="shared" si="23"/>
        <v>2</v>
      </c>
      <c r="Q218" s="59">
        <v>43.2</v>
      </c>
      <c r="R218" s="123">
        <f t="shared" si="19"/>
        <v>3</v>
      </c>
      <c r="S218" s="59">
        <v>47.5</v>
      </c>
      <c r="T218" s="59">
        <v>0</v>
      </c>
      <c r="U218" s="60">
        <f t="shared" si="24"/>
        <v>363.7</v>
      </c>
    </row>
    <row r="219" spans="1:21" s="103" customFormat="1" ht="69" x14ac:dyDescent="0.3">
      <c r="A219" s="55" t="s">
        <v>198</v>
      </c>
      <c r="B219" s="101" t="s">
        <v>184</v>
      </c>
      <c r="C219" s="110" t="s">
        <v>361</v>
      </c>
      <c r="D219" s="56" t="s">
        <v>221</v>
      </c>
      <c r="E219" s="54" t="s">
        <v>815</v>
      </c>
      <c r="F219" s="56" t="s">
        <v>468</v>
      </c>
      <c r="G219" s="56" t="s">
        <v>534</v>
      </c>
      <c r="H219" s="57">
        <v>45054</v>
      </c>
      <c r="I219" s="57">
        <v>45056</v>
      </c>
      <c r="J219" s="54" t="s">
        <v>413</v>
      </c>
      <c r="K219" s="59">
        <f t="shared" si="20"/>
        <v>121.23333333333333</v>
      </c>
      <c r="L219" s="59">
        <f t="shared" si="21"/>
        <v>3</v>
      </c>
      <c r="M219" s="59">
        <f t="shared" si="22"/>
        <v>273</v>
      </c>
      <c r="N219" s="59">
        <v>273</v>
      </c>
      <c r="O219" s="59">
        <v>0</v>
      </c>
      <c r="P219" s="123">
        <f t="shared" si="23"/>
        <v>2</v>
      </c>
      <c r="Q219" s="59">
        <v>43.2</v>
      </c>
      <c r="R219" s="123">
        <f t="shared" si="19"/>
        <v>3</v>
      </c>
      <c r="S219" s="59">
        <v>47.5</v>
      </c>
      <c r="T219" s="59">
        <v>0</v>
      </c>
      <c r="U219" s="60">
        <f t="shared" si="24"/>
        <v>363.7</v>
      </c>
    </row>
    <row r="220" spans="1:21" s="61" customFormat="1" ht="69" x14ac:dyDescent="0.3">
      <c r="A220" s="55" t="s">
        <v>758</v>
      </c>
      <c r="B220" s="101" t="s">
        <v>619</v>
      </c>
      <c r="C220" s="110" t="s">
        <v>361</v>
      </c>
      <c r="D220" s="56" t="s">
        <v>629</v>
      </c>
      <c r="E220" s="54" t="s">
        <v>879</v>
      </c>
      <c r="F220" s="56" t="s">
        <v>534</v>
      </c>
      <c r="G220" s="56" t="s">
        <v>468</v>
      </c>
      <c r="H220" s="57">
        <v>45067</v>
      </c>
      <c r="I220" s="57">
        <v>45073</v>
      </c>
      <c r="J220" s="54" t="s">
        <v>376</v>
      </c>
      <c r="K220" s="59">
        <f t="shared" si="20"/>
        <v>0</v>
      </c>
      <c r="L220" s="59">
        <f t="shared" si="21"/>
        <v>7</v>
      </c>
      <c r="M220" s="59">
        <f t="shared" si="22"/>
        <v>0</v>
      </c>
      <c r="N220" s="59">
        <v>0</v>
      </c>
      <c r="O220" s="59">
        <v>0</v>
      </c>
      <c r="P220" s="123">
        <f t="shared" si="23"/>
        <v>6</v>
      </c>
      <c r="Q220" s="59">
        <v>0</v>
      </c>
      <c r="R220" s="123">
        <f t="shared" si="19"/>
        <v>7</v>
      </c>
      <c r="S220" s="59">
        <v>0</v>
      </c>
      <c r="T220" s="59">
        <v>0</v>
      </c>
      <c r="U220" s="60">
        <f t="shared" si="24"/>
        <v>0</v>
      </c>
    </row>
    <row r="221" spans="1:21" s="61" customFormat="1" ht="69" x14ac:dyDescent="0.3">
      <c r="A221" s="55" t="s">
        <v>758</v>
      </c>
      <c r="B221" s="101" t="s">
        <v>619</v>
      </c>
      <c r="C221" s="110" t="s">
        <v>361</v>
      </c>
      <c r="D221" s="56" t="s">
        <v>629</v>
      </c>
      <c r="E221" s="54" t="s">
        <v>880</v>
      </c>
      <c r="F221" s="56" t="s">
        <v>534</v>
      </c>
      <c r="G221" s="56" t="s">
        <v>468</v>
      </c>
      <c r="H221" s="57">
        <v>45067</v>
      </c>
      <c r="I221" s="57">
        <v>45073</v>
      </c>
      <c r="J221" s="54" t="s">
        <v>376</v>
      </c>
      <c r="K221" s="59">
        <f t="shared" si="20"/>
        <v>0</v>
      </c>
      <c r="L221" s="59">
        <f t="shared" si="21"/>
        <v>7</v>
      </c>
      <c r="M221" s="59">
        <f t="shared" si="22"/>
        <v>0</v>
      </c>
      <c r="N221" s="59">
        <v>0</v>
      </c>
      <c r="O221" s="59">
        <v>0</v>
      </c>
      <c r="P221" s="123">
        <f t="shared" si="23"/>
        <v>6</v>
      </c>
      <c r="Q221" s="59">
        <v>0</v>
      </c>
      <c r="R221" s="123">
        <f t="shared" si="19"/>
        <v>7</v>
      </c>
      <c r="S221" s="59">
        <v>0</v>
      </c>
      <c r="T221" s="59">
        <v>0</v>
      </c>
      <c r="U221" s="60">
        <f t="shared" si="24"/>
        <v>0</v>
      </c>
    </row>
    <row r="222" spans="1:21" s="61" customFormat="1" ht="51.75" x14ac:dyDescent="0.3">
      <c r="A222" s="55" t="s">
        <v>859</v>
      </c>
      <c r="B222" s="101" t="s">
        <v>78</v>
      </c>
      <c r="C222" s="110" t="s">
        <v>361</v>
      </c>
      <c r="D222" s="56" t="s">
        <v>215</v>
      </c>
      <c r="E222" s="54" t="s">
        <v>638</v>
      </c>
      <c r="F222" s="56" t="s">
        <v>468</v>
      </c>
      <c r="G222" s="56" t="s">
        <v>534</v>
      </c>
      <c r="H222" s="57">
        <v>45021</v>
      </c>
      <c r="I222" s="57">
        <v>45023</v>
      </c>
      <c r="J222" s="54" t="s">
        <v>539</v>
      </c>
      <c r="K222" s="59">
        <f t="shared" si="20"/>
        <v>44.330000000000005</v>
      </c>
      <c r="L222" s="59">
        <f t="shared" si="21"/>
        <v>3</v>
      </c>
      <c r="M222" s="59">
        <f t="shared" si="22"/>
        <v>44.427999999999997</v>
      </c>
      <c r="N222" s="59">
        <v>44.427999999999997</v>
      </c>
      <c r="O222" s="59">
        <v>0</v>
      </c>
      <c r="P222" s="123">
        <f t="shared" si="23"/>
        <v>2</v>
      </c>
      <c r="Q222" s="59">
        <v>0</v>
      </c>
      <c r="R222" s="123">
        <f t="shared" si="19"/>
        <v>3</v>
      </c>
      <c r="S222" s="59">
        <v>88.561999999999998</v>
      </c>
      <c r="T222" s="59">
        <v>0</v>
      </c>
      <c r="U222" s="60">
        <f t="shared" si="24"/>
        <v>132.99</v>
      </c>
    </row>
    <row r="223" spans="1:21" s="61" customFormat="1" ht="86.25" x14ac:dyDescent="0.3">
      <c r="A223" s="55" t="s">
        <v>859</v>
      </c>
      <c r="B223" s="101" t="s">
        <v>84</v>
      </c>
      <c r="C223" s="110" t="s">
        <v>361</v>
      </c>
      <c r="D223" s="56" t="s">
        <v>577</v>
      </c>
      <c r="E223" s="54" t="s">
        <v>643</v>
      </c>
      <c r="F223" s="56" t="s">
        <v>468</v>
      </c>
      <c r="G223" s="56" t="s">
        <v>534</v>
      </c>
      <c r="H223" s="57">
        <v>45038</v>
      </c>
      <c r="I223" s="57">
        <v>45039</v>
      </c>
      <c r="J223" s="54" t="s">
        <v>376</v>
      </c>
      <c r="K223" s="59">
        <f t="shared" si="20"/>
        <v>143.04349999999999</v>
      </c>
      <c r="L223" s="59">
        <f t="shared" si="21"/>
        <v>2.5</v>
      </c>
      <c r="M223" s="59">
        <f t="shared" si="22"/>
        <v>286.08699999999999</v>
      </c>
      <c r="N223" s="59">
        <v>286.08699999999999</v>
      </c>
      <c r="O223" s="59">
        <v>0</v>
      </c>
      <c r="P223" s="123">
        <f t="shared" si="23"/>
        <v>1</v>
      </c>
      <c r="Q223" s="59">
        <v>0</v>
      </c>
      <c r="R223" s="123">
        <f t="shared" si="19"/>
        <v>2</v>
      </c>
      <c r="S223" s="59">
        <v>0</v>
      </c>
      <c r="T223" s="59">
        <v>0</v>
      </c>
      <c r="U223" s="60">
        <f t="shared" si="24"/>
        <v>286.08699999999999</v>
      </c>
    </row>
    <row r="224" spans="1:21" s="61" customFormat="1" ht="69" x14ac:dyDescent="0.3">
      <c r="A224" s="55" t="s">
        <v>859</v>
      </c>
      <c r="B224" s="101" t="s">
        <v>85</v>
      </c>
      <c r="C224" s="110" t="s">
        <v>361</v>
      </c>
      <c r="D224" s="56" t="s">
        <v>217</v>
      </c>
      <c r="E224" s="54" t="s">
        <v>644</v>
      </c>
      <c r="F224" s="56" t="s">
        <v>468</v>
      </c>
      <c r="G224" s="56" t="s">
        <v>534</v>
      </c>
      <c r="H224" s="57">
        <v>45070</v>
      </c>
      <c r="I224" s="57">
        <v>45072</v>
      </c>
      <c r="J224" s="54" t="s">
        <v>377</v>
      </c>
      <c r="K224" s="59">
        <f t="shared" si="20"/>
        <v>180.42966666666666</v>
      </c>
      <c r="L224" s="59">
        <f t="shared" si="21"/>
        <v>2.75</v>
      </c>
      <c r="M224" s="59">
        <f t="shared" si="22"/>
        <v>338.40800000000002</v>
      </c>
      <c r="N224" s="59">
        <v>338.40800000000002</v>
      </c>
      <c r="O224" s="59">
        <v>0</v>
      </c>
      <c r="P224" s="123">
        <f t="shared" si="23"/>
        <v>2</v>
      </c>
      <c r="Q224" s="59">
        <v>87.126999999999995</v>
      </c>
      <c r="R224" s="123">
        <f t="shared" si="19"/>
        <v>3</v>
      </c>
      <c r="S224" s="59">
        <v>115.754</v>
      </c>
      <c r="T224" s="59">
        <v>0</v>
      </c>
      <c r="U224" s="60">
        <f t="shared" si="24"/>
        <v>541.28899999999999</v>
      </c>
    </row>
    <row r="225" spans="1:21" s="61" customFormat="1" ht="69" x14ac:dyDescent="0.3">
      <c r="A225" s="55" t="s">
        <v>859</v>
      </c>
      <c r="B225" s="101" t="s">
        <v>431</v>
      </c>
      <c r="C225" s="110" t="s">
        <v>361</v>
      </c>
      <c r="D225" s="56" t="s">
        <v>432</v>
      </c>
      <c r="E225" s="54" t="s">
        <v>645</v>
      </c>
      <c r="F225" s="56" t="s">
        <v>468</v>
      </c>
      <c r="G225" s="56" t="s">
        <v>534</v>
      </c>
      <c r="H225" s="57">
        <v>45082</v>
      </c>
      <c r="I225" s="57">
        <v>45086</v>
      </c>
      <c r="J225" s="54" t="s">
        <v>452</v>
      </c>
      <c r="K225" s="59">
        <f t="shared" si="20"/>
        <v>281.67999999999995</v>
      </c>
      <c r="L225" s="59">
        <f t="shared" si="21"/>
        <v>4</v>
      </c>
      <c r="M225" s="59">
        <f t="shared" si="22"/>
        <v>1064.06</v>
      </c>
      <c r="N225" s="59">
        <v>1064.06</v>
      </c>
      <c r="O225" s="59">
        <v>0</v>
      </c>
      <c r="P225" s="123">
        <f t="shared" si="23"/>
        <v>4</v>
      </c>
      <c r="Q225" s="59">
        <v>185.483</v>
      </c>
      <c r="R225" s="123">
        <f t="shared" si="19"/>
        <v>5</v>
      </c>
      <c r="S225" s="59">
        <v>152.857</v>
      </c>
      <c r="T225" s="59">
        <v>6</v>
      </c>
      <c r="U225" s="60">
        <f t="shared" si="24"/>
        <v>1408.3999999999999</v>
      </c>
    </row>
    <row r="226" spans="1:21" s="61" customFormat="1" ht="69" x14ac:dyDescent="0.3">
      <c r="A226" s="55" t="s">
        <v>859</v>
      </c>
      <c r="B226" s="101" t="s">
        <v>86</v>
      </c>
      <c r="C226" s="110" t="s">
        <v>361</v>
      </c>
      <c r="D226" s="56" t="s">
        <v>77</v>
      </c>
      <c r="E226" s="54" t="s">
        <v>642</v>
      </c>
      <c r="F226" s="56" t="s">
        <v>468</v>
      </c>
      <c r="G226" s="56" t="s">
        <v>534</v>
      </c>
      <c r="H226" s="57">
        <v>45069</v>
      </c>
      <c r="I226" s="57">
        <v>45072</v>
      </c>
      <c r="J226" s="54" t="s">
        <v>364</v>
      </c>
      <c r="K226" s="59">
        <f t="shared" si="20"/>
        <v>87.661500000000004</v>
      </c>
      <c r="L226" s="59">
        <f t="shared" si="21"/>
        <v>3.25</v>
      </c>
      <c r="M226" s="59">
        <f t="shared" si="22"/>
        <v>130.125</v>
      </c>
      <c r="N226" s="59">
        <v>130.125</v>
      </c>
      <c r="O226" s="59">
        <v>0</v>
      </c>
      <c r="P226" s="123">
        <f t="shared" si="23"/>
        <v>3</v>
      </c>
      <c r="Q226" s="59">
        <v>77.400000000000006</v>
      </c>
      <c r="R226" s="123">
        <f t="shared" si="19"/>
        <v>4</v>
      </c>
      <c r="S226" s="59">
        <v>133.12100000000001</v>
      </c>
      <c r="T226" s="59">
        <v>10</v>
      </c>
      <c r="U226" s="60">
        <f t="shared" si="24"/>
        <v>350.64600000000002</v>
      </c>
    </row>
    <row r="227" spans="1:21" s="61" customFormat="1" ht="69" x14ac:dyDescent="0.3">
      <c r="A227" s="55" t="s">
        <v>859</v>
      </c>
      <c r="B227" s="101" t="s">
        <v>87</v>
      </c>
      <c r="C227" s="110" t="s">
        <v>361</v>
      </c>
      <c r="D227" s="56" t="s">
        <v>218</v>
      </c>
      <c r="E227" s="54" t="s">
        <v>647</v>
      </c>
      <c r="F227" s="56" t="s">
        <v>468</v>
      </c>
      <c r="G227" s="56" t="s">
        <v>534</v>
      </c>
      <c r="H227" s="57">
        <v>45082</v>
      </c>
      <c r="I227" s="57">
        <v>45084</v>
      </c>
      <c r="J227" s="54" t="s">
        <v>364</v>
      </c>
      <c r="K227" s="59">
        <f t="shared" si="20"/>
        <v>110.63033333333334</v>
      </c>
      <c r="L227" s="59">
        <f t="shared" si="21"/>
        <v>3</v>
      </c>
      <c r="M227" s="59">
        <f t="shared" si="22"/>
        <v>146.65700000000001</v>
      </c>
      <c r="N227" s="59">
        <v>146.65700000000001</v>
      </c>
      <c r="O227" s="59">
        <v>0</v>
      </c>
      <c r="P227" s="123">
        <f t="shared" si="23"/>
        <v>2</v>
      </c>
      <c r="Q227" s="59">
        <v>80.763000000000005</v>
      </c>
      <c r="R227" s="123">
        <f t="shared" si="19"/>
        <v>3</v>
      </c>
      <c r="S227" s="59">
        <v>99.840999999999994</v>
      </c>
      <c r="T227" s="59">
        <v>4.63</v>
      </c>
      <c r="U227" s="60">
        <f t="shared" si="24"/>
        <v>331.89100000000002</v>
      </c>
    </row>
    <row r="228" spans="1:21" s="103" customFormat="1" ht="69" x14ac:dyDescent="0.3">
      <c r="A228" s="55" t="s">
        <v>859</v>
      </c>
      <c r="B228" s="101" t="s">
        <v>433</v>
      </c>
      <c r="C228" s="110" t="s">
        <v>361</v>
      </c>
      <c r="D228" s="56" t="s">
        <v>434</v>
      </c>
      <c r="E228" s="54" t="s">
        <v>644</v>
      </c>
      <c r="F228" s="56" t="s">
        <v>468</v>
      </c>
      <c r="G228" s="56" t="s">
        <v>534</v>
      </c>
      <c r="H228" s="57">
        <v>45078</v>
      </c>
      <c r="I228" s="57">
        <v>45080</v>
      </c>
      <c r="J228" s="54" t="s">
        <v>364</v>
      </c>
      <c r="K228" s="59">
        <f t="shared" si="20"/>
        <v>93.512666666666675</v>
      </c>
      <c r="L228" s="59">
        <f t="shared" si="21"/>
        <v>2.75</v>
      </c>
      <c r="M228" s="59">
        <f t="shared" si="22"/>
        <v>77.728999999999999</v>
      </c>
      <c r="N228" s="59">
        <v>77.728999999999999</v>
      </c>
      <c r="O228" s="59">
        <v>0</v>
      </c>
      <c r="P228" s="123">
        <f t="shared" si="23"/>
        <v>2</v>
      </c>
      <c r="Q228" s="59">
        <v>102.953</v>
      </c>
      <c r="R228" s="123">
        <f t="shared" si="19"/>
        <v>3</v>
      </c>
      <c r="S228" s="59">
        <v>99.855999999999995</v>
      </c>
      <c r="T228" s="59">
        <v>0</v>
      </c>
      <c r="U228" s="60">
        <f t="shared" si="24"/>
        <v>280.53800000000001</v>
      </c>
    </row>
    <row r="229" spans="1:21" s="61" customFormat="1" ht="69" x14ac:dyDescent="0.3">
      <c r="A229" s="55" t="s">
        <v>859</v>
      </c>
      <c r="B229" s="101" t="s">
        <v>435</v>
      </c>
      <c r="C229" s="110" t="s">
        <v>361</v>
      </c>
      <c r="D229" s="56" t="s">
        <v>436</v>
      </c>
      <c r="E229" s="54" t="s">
        <v>642</v>
      </c>
      <c r="F229" s="56" t="s">
        <v>468</v>
      </c>
      <c r="G229" s="56" t="s">
        <v>534</v>
      </c>
      <c r="H229" s="57">
        <v>45084</v>
      </c>
      <c r="I229" s="57">
        <v>45086</v>
      </c>
      <c r="J229" s="54" t="s">
        <v>378</v>
      </c>
      <c r="K229" s="59">
        <f t="shared" si="20"/>
        <v>87.901666666666657</v>
      </c>
      <c r="L229" s="59">
        <f t="shared" si="21"/>
        <v>3.25</v>
      </c>
      <c r="M229" s="59">
        <f t="shared" si="22"/>
        <v>0</v>
      </c>
      <c r="N229" s="59">
        <v>0</v>
      </c>
      <c r="O229" s="59">
        <v>0</v>
      </c>
      <c r="P229" s="123">
        <f t="shared" si="23"/>
        <v>2</v>
      </c>
      <c r="Q229" s="59">
        <v>210.41200000000001</v>
      </c>
      <c r="R229" s="123">
        <f t="shared" si="19"/>
        <v>3</v>
      </c>
      <c r="S229" s="59">
        <v>53.292999999999999</v>
      </c>
      <c r="T229" s="59">
        <v>0</v>
      </c>
      <c r="U229" s="60">
        <f t="shared" si="24"/>
        <v>263.70499999999998</v>
      </c>
    </row>
    <row r="230" spans="1:21" s="61" customFormat="1" ht="69" x14ac:dyDescent="0.3">
      <c r="A230" s="55" t="s">
        <v>859</v>
      </c>
      <c r="B230" s="101" t="s">
        <v>88</v>
      </c>
      <c r="C230" s="110" t="s">
        <v>361</v>
      </c>
      <c r="D230" s="56" t="s">
        <v>219</v>
      </c>
      <c r="E230" s="54" t="s">
        <v>644</v>
      </c>
      <c r="F230" s="56" t="s">
        <v>468</v>
      </c>
      <c r="G230" s="56" t="s">
        <v>534</v>
      </c>
      <c r="H230" s="57">
        <v>45097</v>
      </c>
      <c r="I230" s="57">
        <v>45099</v>
      </c>
      <c r="J230" s="54" t="s">
        <v>364</v>
      </c>
      <c r="K230" s="59">
        <f t="shared" si="20"/>
        <v>88.896333333333345</v>
      </c>
      <c r="L230" s="59">
        <f t="shared" si="21"/>
        <v>2.75</v>
      </c>
      <c r="M230" s="59">
        <f t="shared" si="22"/>
        <v>199.011</v>
      </c>
      <c r="N230" s="59">
        <v>199.011</v>
      </c>
      <c r="O230" s="59">
        <v>0</v>
      </c>
      <c r="P230" s="123">
        <f t="shared" si="23"/>
        <v>2</v>
      </c>
      <c r="Q230" s="59">
        <v>25.936</v>
      </c>
      <c r="R230" s="123">
        <f t="shared" si="19"/>
        <v>3</v>
      </c>
      <c r="S230" s="59">
        <v>31.742000000000001</v>
      </c>
      <c r="T230" s="59">
        <v>10</v>
      </c>
      <c r="U230" s="60">
        <f t="shared" si="24"/>
        <v>266.68900000000002</v>
      </c>
    </row>
    <row r="231" spans="1:21" s="61" customFormat="1" ht="51.75" x14ac:dyDescent="0.3">
      <c r="A231" s="55" t="s">
        <v>859</v>
      </c>
      <c r="B231" s="101" t="s">
        <v>437</v>
      </c>
      <c r="C231" s="110" t="s">
        <v>361</v>
      </c>
      <c r="D231" s="56" t="s">
        <v>438</v>
      </c>
      <c r="E231" s="54" t="s">
        <v>638</v>
      </c>
      <c r="F231" s="56" t="s">
        <v>468</v>
      </c>
      <c r="G231" s="56" t="s">
        <v>534</v>
      </c>
      <c r="H231" s="57">
        <v>45094</v>
      </c>
      <c r="I231" s="57">
        <v>45096</v>
      </c>
      <c r="J231" s="54" t="s">
        <v>439</v>
      </c>
      <c r="K231" s="59">
        <f t="shared" si="20"/>
        <v>15.837000000000002</v>
      </c>
      <c r="L231" s="59">
        <f t="shared" si="21"/>
        <v>3</v>
      </c>
      <c r="M231" s="59">
        <f t="shared" si="22"/>
        <v>0</v>
      </c>
      <c r="N231" s="59">
        <v>0</v>
      </c>
      <c r="O231" s="59">
        <v>0</v>
      </c>
      <c r="P231" s="123">
        <f t="shared" si="23"/>
        <v>2</v>
      </c>
      <c r="Q231" s="59">
        <v>0</v>
      </c>
      <c r="R231" s="123">
        <f t="shared" si="19"/>
        <v>3</v>
      </c>
      <c r="S231" s="59">
        <v>47.511000000000003</v>
      </c>
      <c r="T231" s="59">
        <v>0</v>
      </c>
      <c r="U231" s="60">
        <f t="shared" si="24"/>
        <v>47.511000000000003</v>
      </c>
    </row>
    <row r="232" spans="1:21" s="61" customFormat="1" ht="69" x14ac:dyDescent="0.3">
      <c r="A232" s="55" t="s">
        <v>859</v>
      </c>
      <c r="B232" s="101" t="s">
        <v>79</v>
      </c>
      <c r="C232" s="110" t="s">
        <v>361</v>
      </c>
      <c r="D232" s="56" t="s">
        <v>75</v>
      </c>
      <c r="E232" s="54" t="s">
        <v>639</v>
      </c>
      <c r="F232" s="56" t="s">
        <v>468</v>
      </c>
      <c r="G232" s="56" t="s">
        <v>534</v>
      </c>
      <c r="H232" s="57">
        <v>45021</v>
      </c>
      <c r="I232" s="57">
        <v>45023</v>
      </c>
      <c r="J232" s="54" t="s">
        <v>539</v>
      </c>
      <c r="K232" s="59">
        <f t="shared" si="20"/>
        <v>44.330000000000005</v>
      </c>
      <c r="L232" s="59">
        <f t="shared" si="21"/>
        <v>3</v>
      </c>
      <c r="M232" s="59">
        <f t="shared" si="22"/>
        <v>44.427999999999997</v>
      </c>
      <c r="N232" s="59">
        <v>44.427999999999997</v>
      </c>
      <c r="O232" s="59">
        <v>0</v>
      </c>
      <c r="P232" s="123">
        <f t="shared" si="23"/>
        <v>2</v>
      </c>
      <c r="Q232" s="59">
        <v>0</v>
      </c>
      <c r="R232" s="123">
        <f t="shared" si="19"/>
        <v>3</v>
      </c>
      <c r="S232" s="59">
        <v>88.561999999999998</v>
      </c>
      <c r="T232" s="59">
        <v>0</v>
      </c>
      <c r="U232" s="60">
        <f t="shared" si="24"/>
        <v>132.99</v>
      </c>
    </row>
    <row r="233" spans="1:21" s="61" customFormat="1" ht="86.25" x14ac:dyDescent="0.3">
      <c r="A233" s="55" t="s">
        <v>859</v>
      </c>
      <c r="B233" s="101" t="s">
        <v>425</v>
      </c>
      <c r="C233" s="110" t="s">
        <v>361</v>
      </c>
      <c r="D233" s="56" t="s">
        <v>426</v>
      </c>
      <c r="E233" s="54" t="s">
        <v>640</v>
      </c>
      <c r="F233" s="56" t="s">
        <v>468</v>
      </c>
      <c r="G233" s="56" t="s">
        <v>534</v>
      </c>
      <c r="H233" s="57">
        <v>45021</v>
      </c>
      <c r="I233" s="57">
        <v>45023</v>
      </c>
      <c r="J233" s="54" t="s">
        <v>539</v>
      </c>
      <c r="K233" s="59">
        <f t="shared" si="20"/>
        <v>44.330000000000005</v>
      </c>
      <c r="L233" s="59">
        <f t="shared" si="21"/>
        <v>3</v>
      </c>
      <c r="M233" s="59">
        <f t="shared" si="22"/>
        <v>44.427999999999997</v>
      </c>
      <c r="N233" s="59">
        <v>44.427999999999997</v>
      </c>
      <c r="O233" s="59">
        <v>0</v>
      </c>
      <c r="P233" s="123">
        <f t="shared" si="23"/>
        <v>2</v>
      </c>
      <c r="Q233" s="59">
        <v>0</v>
      </c>
      <c r="R233" s="123">
        <f t="shared" si="19"/>
        <v>3</v>
      </c>
      <c r="S233" s="59">
        <v>88.561999999999998</v>
      </c>
      <c r="T233" s="59">
        <v>0</v>
      </c>
      <c r="U233" s="60">
        <f t="shared" si="24"/>
        <v>132.99</v>
      </c>
    </row>
    <row r="234" spans="1:21" s="61" customFormat="1" ht="69" x14ac:dyDescent="0.3">
      <c r="A234" s="55" t="s">
        <v>859</v>
      </c>
      <c r="B234" s="101" t="s">
        <v>427</v>
      </c>
      <c r="C234" s="110" t="s">
        <v>361</v>
      </c>
      <c r="D234" s="56" t="s">
        <v>428</v>
      </c>
      <c r="E234" s="54" t="s">
        <v>642</v>
      </c>
      <c r="F234" s="56" t="s">
        <v>468</v>
      </c>
      <c r="G234" s="56" t="s">
        <v>534</v>
      </c>
      <c r="H234" s="57">
        <v>45036</v>
      </c>
      <c r="I234" s="57">
        <v>45038</v>
      </c>
      <c r="J234" s="54" t="s">
        <v>364</v>
      </c>
      <c r="K234" s="59">
        <f t="shared" si="20"/>
        <v>121.608</v>
      </c>
      <c r="L234" s="59">
        <f t="shared" si="21"/>
        <v>3.25</v>
      </c>
      <c r="M234" s="59">
        <f t="shared" si="22"/>
        <v>189.72900000000001</v>
      </c>
      <c r="N234" s="59">
        <v>189.72900000000001</v>
      </c>
      <c r="O234" s="59">
        <v>0</v>
      </c>
      <c r="P234" s="123">
        <f t="shared" si="23"/>
        <v>2</v>
      </c>
      <c r="Q234" s="59">
        <v>65.341999999999999</v>
      </c>
      <c r="R234" s="123">
        <f t="shared" si="19"/>
        <v>3</v>
      </c>
      <c r="S234" s="59">
        <v>99.753</v>
      </c>
      <c r="T234" s="59">
        <v>10</v>
      </c>
      <c r="U234" s="60">
        <f t="shared" si="24"/>
        <v>364.82400000000001</v>
      </c>
    </row>
    <row r="235" spans="1:21" s="61" customFormat="1" ht="86.25" x14ac:dyDescent="0.3">
      <c r="A235" s="55" t="s">
        <v>859</v>
      </c>
      <c r="B235" s="101" t="s">
        <v>80</v>
      </c>
      <c r="C235" s="110" t="s">
        <v>361</v>
      </c>
      <c r="D235" s="56" t="s">
        <v>216</v>
      </c>
      <c r="E235" s="54" t="s">
        <v>643</v>
      </c>
      <c r="F235" s="56" t="s">
        <v>468</v>
      </c>
      <c r="G235" s="56" t="s">
        <v>534</v>
      </c>
      <c r="H235" s="57">
        <v>45039</v>
      </c>
      <c r="I235" s="57">
        <v>45041</v>
      </c>
      <c r="J235" s="54" t="s">
        <v>540</v>
      </c>
      <c r="K235" s="59">
        <f t="shared" si="20"/>
        <v>174.54733333333334</v>
      </c>
      <c r="L235" s="59">
        <f t="shared" si="21"/>
        <v>2.5</v>
      </c>
      <c r="M235" s="59">
        <f t="shared" si="22"/>
        <v>408.81</v>
      </c>
      <c r="N235" s="59">
        <v>408.81</v>
      </c>
      <c r="O235" s="59">
        <v>0</v>
      </c>
      <c r="P235" s="123">
        <f t="shared" si="23"/>
        <v>2</v>
      </c>
      <c r="Q235" s="59">
        <v>46.396999999999998</v>
      </c>
      <c r="R235" s="123">
        <f t="shared" ref="R235:R298" si="25">I235-H235+1</f>
        <v>3</v>
      </c>
      <c r="S235" s="59">
        <v>68.435000000000002</v>
      </c>
      <c r="T235" s="59">
        <v>0</v>
      </c>
      <c r="U235" s="60">
        <f t="shared" si="24"/>
        <v>523.64200000000005</v>
      </c>
    </row>
    <row r="236" spans="1:21" s="61" customFormat="1" ht="69" x14ac:dyDescent="0.3">
      <c r="A236" s="55" t="s">
        <v>859</v>
      </c>
      <c r="B236" s="101" t="s">
        <v>81</v>
      </c>
      <c r="C236" s="110" t="s">
        <v>361</v>
      </c>
      <c r="D236" s="56" t="s">
        <v>574</v>
      </c>
      <c r="E236" s="54" t="s">
        <v>644</v>
      </c>
      <c r="F236" s="56" t="s">
        <v>468</v>
      </c>
      <c r="G236" s="56" t="s">
        <v>534</v>
      </c>
      <c r="H236" s="57">
        <v>45037</v>
      </c>
      <c r="I236" s="57">
        <v>45038</v>
      </c>
      <c r="J236" s="54" t="s">
        <v>364</v>
      </c>
      <c r="K236" s="59">
        <f t="shared" si="20"/>
        <v>186.07250000000002</v>
      </c>
      <c r="L236" s="59">
        <f t="shared" si="21"/>
        <v>2.75</v>
      </c>
      <c r="M236" s="59">
        <f t="shared" si="22"/>
        <v>261.38200000000001</v>
      </c>
      <c r="N236" s="59">
        <v>261.38200000000001</v>
      </c>
      <c r="O236" s="59">
        <v>0</v>
      </c>
      <c r="P236" s="123">
        <f t="shared" si="23"/>
        <v>1</v>
      </c>
      <c r="Q236" s="59">
        <v>39.261000000000003</v>
      </c>
      <c r="R236" s="123">
        <f t="shared" si="25"/>
        <v>2</v>
      </c>
      <c r="S236" s="59">
        <v>66.501999999999995</v>
      </c>
      <c r="T236" s="59">
        <v>5</v>
      </c>
      <c r="U236" s="60">
        <f t="shared" si="24"/>
        <v>372.14500000000004</v>
      </c>
    </row>
    <row r="237" spans="1:21" s="61" customFormat="1" ht="69" x14ac:dyDescent="0.3">
      <c r="A237" s="55" t="s">
        <v>859</v>
      </c>
      <c r="B237" s="101" t="s">
        <v>429</v>
      </c>
      <c r="C237" s="110" t="s">
        <v>361</v>
      </c>
      <c r="D237" s="56" t="s">
        <v>575</v>
      </c>
      <c r="E237" s="54" t="s">
        <v>645</v>
      </c>
      <c r="F237" s="56" t="s">
        <v>468</v>
      </c>
      <c r="G237" s="56" t="s">
        <v>534</v>
      </c>
      <c r="H237" s="57">
        <v>45049</v>
      </c>
      <c r="I237" s="57">
        <v>45051</v>
      </c>
      <c r="J237" s="54" t="s">
        <v>430</v>
      </c>
      <c r="K237" s="59">
        <f t="shared" si="20"/>
        <v>196.03400000000002</v>
      </c>
      <c r="L237" s="59">
        <f t="shared" si="21"/>
        <v>4</v>
      </c>
      <c r="M237" s="59">
        <f t="shared" si="22"/>
        <v>432.625</v>
      </c>
      <c r="N237" s="59">
        <v>432.625</v>
      </c>
      <c r="O237" s="59">
        <v>0</v>
      </c>
      <c r="P237" s="123">
        <f t="shared" si="23"/>
        <v>2</v>
      </c>
      <c r="Q237" s="59">
        <v>85.843999999999994</v>
      </c>
      <c r="R237" s="123">
        <f t="shared" si="25"/>
        <v>3</v>
      </c>
      <c r="S237" s="59">
        <v>69.632999999999996</v>
      </c>
      <c r="T237" s="59">
        <v>0</v>
      </c>
      <c r="U237" s="60">
        <f t="shared" si="24"/>
        <v>588.10200000000009</v>
      </c>
    </row>
    <row r="238" spans="1:21" s="61" customFormat="1" ht="69" x14ac:dyDescent="0.3">
      <c r="A238" s="55" t="s">
        <v>859</v>
      </c>
      <c r="B238" s="101" t="s">
        <v>82</v>
      </c>
      <c r="C238" s="110" t="s">
        <v>361</v>
      </c>
      <c r="D238" s="56" t="s">
        <v>576</v>
      </c>
      <c r="E238" s="54" t="s">
        <v>646</v>
      </c>
      <c r="F238" s="56" t="s">
        <v>468</v>
      </c>
      <c r="G238" s="56" t="s">
        <v>534</v>
      </c>
      <c r="H238" s="57">
        <v>45055</v>
      </c>
      <c r="I238" s="57">
        <v>45057</v>
      </c>
      <c r="J238" s="54" t="s">
        <v>374</v>
      </c>
      <c r="K238" s="59">
        <f t="shared" si="20"/>
        <v>54.288666666666664</v>
      </c>
      <c r="L238" s="59">
        <f t="shared" si="21"/>
        <v>3</v>
      </c>
      <c r="M238" s="59">
        <f t="shared" si="22"/>
        <v>100.6</v>
      </c>
      <c r="N238" s="144">
        <v>100.6</v>
      </c>
      <c r="O238" s="59">
        <v>0</v>
      </c>
      <c r="P238" s="123">
        <f t="shared" si="23"/>
        <v>2</v>
      </c>
      <c r="Q238" s="59">
        <v>29.739000000000001</v>
      </c>
      <c r="R238" s="123">
        <f t="shared" si="25"/>
        <v>3</v>
      </c>
      <c r="S238" s="59">
        <v>32.527000000000001</v>
      </c>
      <c r="T238" s="59">
        <v>0</v>
      </c>
      <c r="U238" s="60">
        <f t="shared" si="24"/>
        <v>162.86599999999999</v>
      </c>
    </row>
    <row r="239" spans="1:21" s="61" customFormat="1" ht="69" x14ac:dyDescent="0.3">
      <c r="A239" s="55" t="s">
        <v>859</v>
      </c>
      <c r="B239" s="101" t="s">
        <v>83</v>
      </c>
      <c r="C239" s="110" t="s">
        <v>361</v>
      </c>
      <c r="D239" s="56" t="s">
        <v>76</v>
      </c>
      <c r="E239" s="54" t="s">
        <v>642</v>
      </c>
      <c r="F239" s="56" t="s">
        <v>468</v>
      </c>
      <c r="G239" s="56" t="s">
        <v>534</v>
      </c>
      <c r="H239" s="57">
        <v>45062</v>
      </c>
      <c r="I239" s="57">
        <v>45064</v>
      </c>
      <c r="J239" s="54" t="s">
        <v>364</v>
      </c>
      <c r="K239" s="59">
        <f t="shared" si="20"/>
        <v>133.11799999999999</v>
      </c>
      <c r="L239" s="59">
        <f t="shared" si="21"/>
        <v>3.25</v>
      </c>
      <c r="M239" s="59">
        <f t="shared" si="22"/>
        <v>181.49299999999999</v>
      </c>
      <c r="N239" s="59">
        <v>181.49299999999999</v>
      </c>
      <c r="O239" s="59">
        <v>0</v>
      </c>
      <c r="P239" s="123">
        <f t="shared" si="23"/>
        <v>2</v>
      </c>
      <c r="Q239" s="59">
        <v>83.16</v>
      </c>
      <c r="R239" s="123">
        <f t="shared" si="25"/>
        <v>3</v>
      </c>
      <c r="S239" s="59">
        <v>99.905000000000001</v>
      </c>
      <c r="T239" s="59">
        <v>34.795999999999999</v>
      </c>
      <c r="U239" s="60">
        <f t="shared" si="24"/>
        <v>399.35399999999998</v>
      </c>
    </row>
    <row r="240" spans="1:21" s="61" customFormat="1" ht="51.75" x14ac:dyDescent="0.3">
      <c r="A240" s="55" t="s">
        <v>860</v>
      </c>
      <c r="B240" s="101" t="s">
        <v>97</v>
      </c>
      <c r="C240" s="110" t="s">
        <v>361</v>
      </c>
      <c r="D240" s="56" t="s">
        <v>220</v>
      </c>
      <c r="E240" s="54" t="s">
        <v>648</v>
      </c>
      <c r="F240" s="56" t="s">
        <v>468</v>
      </c>
      <c r="G240" s="56" t="s">
        <v>534</v>
      </c>
      <c r="H240" s="57">
        <v>45041</v>
      </c>
      <c r="I240" s="57">
        <v>45045</v>
      </c>
      <c r="J240" s="54" t="s">
        <v>379</v>
      </c>
      <c r="K240" s="59">
        <f t="shared" si="20"/>
        <v>0</v>
      </c>
      <c r="L240" s="59">
        <f t="shared" si="21"/>
        <v>4</v>
      </c>
      <c r="M240" s="59">
        <f t="shared" si="22"/>
        <v>0</v>
      </c>
      <c r="N240" s="59">
        <v>0</v>
      </c>
      <c r="O240" s="59">
        <v>0</v>
      </c>
      <c r="P240" s="123">
        <f t="shared" si="23"/>
        <v>4</v>
      </c>
      <c r="Q240" s="59">
        <v>0</v>
      </c>
      <c r="R240" s="123">
        <f t="shared" si="25"/>
        <v>5</v>
      </c>
      <c r="S240" s="59">
        <v>0</v>
      </c>
      <c r="T240" s="59">
        <v>0</v>
      </c>
      <c r="U240" s="60">
        <f t="shared" si="24"/>
        <v>0</v>
      </c>
    </row>
    <row r="241" spans="1:21" s="61" customFormat="1" ht="86.25" x14ac:dyDescent="0.3">
      <c r="A241" s="55" t="s">
        <v>860</v>
      </c>
      <c r="B241" s="101" t="s">
        <v>441</v>
      </c>
      <c r="C241" s="110" t="s">
        <v>361</v>
      </c>
      <c r="D241" s="56" t="s">
        <v>442</v>
      </c>
      <c r="E241" s="54" t="s">
        <v>649</v>
      </c>
      <c r="F241" s="56" t="s">
        <v>468</v>
      </c>
      <c r="G241" s="56" t="s">
        <v>534</v>
      </c>
      <c r="H241" s="57">
        <v>45049</v>
      </c>
      <c r="I241" s="57">
        <v>45051</v>
      </c>
      <c r="J241" s="54" t="s">
        <v>430</v>
      </c>
      <c r="K241" s="59">
        <f t="shared" si="20"/>
        <v>175.86800000000002</v>
      </c>
      <c r="L241" s="59">
        <f t="shared" si="21"/>
        <v>3</v>
      </c>
      <c r="M241" s="59">
        <f t="shared" si="22"/>
        <v>372.29199999999997</v>
      </c>
      <c r="N241" s="144">
        <v>372.29199999999997</v>
      </c>
      <c r="O241" s="59">
        <v>0</v>
      </c>
      <c r="P241" s="123">
        <f t="shared" si="23"/>
        <v>2</v>
      </c>
      <c r="Q241" s="59">
        <v>85.769000000000005</v>
      </c>
      <c r="R241" s="123">
        <f t="shared" si="25"/>
        <v>3</v>
      </c>
      <c r="S241" s="59">
        <v>69.543000000000006</v>
      </c>
      <c r="T241" s="59">
        <v>0</v>
      </c>
      <c r="U241" s="60">
        <f t="shared" si="24"/>
        <v>527.60400000000004</v>
      </c>
    </row>
    <row r="242" spans="1:21" s="61" customFormat="1" ht="51.75" x14ac:dyDescent="0.3">
      <c r="A242" s="55" t="s">
        <v>860</v>
      </c>
      <c r="B242" s="101" t="s">
        <v>98</v>
      </c>
      <c r="C242" s="110" t="s">
        <v>361</v>
      </c>
      <c r="D242" s="56" t="s">
        <v>258</v>
      </c>
      <c r="E242" s="54" t="s">
        <v>648</v>
      </c>
      <c r="F242" s="56" t="s">
        <v>468</v>
      </c>
      <c r="G242" s="56" t="s">
        <v>534</v>
      </c>
      <c r="H242" s="57">
        <v>45067</v>
      </c>
      <c r="I242" s="57">
        <v>45069</v>
      </c>
      <c r="J242" s="54" t="s">
        <v>380</v>
      </c>
      <c r="K242" s="59">
        <f t="shared" si="20"/>
        <v>206.47133333333332</v>
      </c>
      <c r="L242" s="59">
        <f t="shared" si="21"/>
        <v>4</v>
      </c>
      <c r="M242" s="59">
        <f t="shared" si="22"/>
        <v>317.995</v>
      </c>
      <c r="N242" s="59">
        <v>317.995</v>
      </c>
      <c r="O242" s="59">
        <v>0</v>
      </c>
      <c r="P242" s="123">
        <f t="shared" si="23"/>
        <v>2</v>
      </c>
      <c r="Q242" s="59">
        <v>138.166</v>
      </c>
      <c r="R242" s="123">
        <f t="shared" si="25"/>
        <v>3</v>
      </c>
      <c r="S242" s="59">
        <v>163.25299999999999</v>
      </c>
      <c r="T242" s="59">
        <v>0</v>
      </c>
      <c r="U242" s="60">
        <f t="shared" si="24"/>
        <v>619.41399999999999</v>
      </c>
    </row>
    <row r="243" spans="1:21" s="61" customFormat="1" ht="69" x14ac:dyDescent="0.3">
      <c r="A243" s="55" t="s">
        <v>860</v>
      </c>
      <c r="B243" s="101" t="s">
        <v>443</v>
      </c>
      <c r="C243" s="110" t="s">
        <v>361</v>
      </c>
      <c r="D243" s="56" t="s">
        <v>444</v>
      </c>
      <c r="E243" s="54" t="s">
        <v>650</v>
      </c>
      <c r="F243" s="56" t="s">
        <v>468</v>
      </c>
      <c r="G243" s="56" t="s">
        <v>534</v>
      </c>
      <c r="H243" s="57">
        <v>45084</v>
      </c>
      <c r="I243" s="57">
        <v>45086</v>
      </c>
      <c r="J243" s="54" t="s">
        <v>378</v>
      </c>
      <c r="K243" s="59">
        <f t="shared" si="20"/>
        <v>28.833333333333332</v>
      </c>
      <c r="L243" s="59">
        <f t="shared" si="21"/>
        <v>3</v>
      </c>
      <c r="M243" s="59">
        <f t="shared" si="22"/>
        <v>0</v>
      </c>
      <c r="N243" s="59">
        <v>0</v>
      </c>
      <c r="O243" s="59">
        <v>0</v>
      </c>
      <c r="P243" s="123">
        <f t="shared" si="23"/>
        <v>2</v>
      </c>
      <c r="Q243" s="59">
        <v>0</v>
      </c>
      <c r="R243" s="123">
        <f t="shared" si="25"/>
        <v>3</v>
      </c>
      <c r="S243" s="59">
        <v>86.5</v>
      </c>
      <c r="T243" s="59">
        <v>0</v>
      </c>
      <c r="U243" s="60">
        <f t="shared" si="24"/>
        <v>86.5</v>
      </c>
    </row>
    <row r="244" spans="1:21" s="61" customFormat="1" ht="51.75" x14ac:dyDescent="0.3">
      <c r="A244" s="55" t="s">
        <v>860</v>
      </c>
      <c r="B244" s="101" t="s">
        <v>99</v>
      </c>
      <c r="C244" s="110" t="s">
        <v>361</v>
      </c>
      <c r="D244" s="56" t="s">
        <v>259</v>
      </c>
      <c r="E244" s="54" t="s">
        <v>648</v>
      </c>
      <c r="F244" s="56" t="s">
        <v>468</v>
      </c>
      <c r="G244" s="56" t="s">
        <v>534</v>
      </c>
      <c r="H244" s="57">
        <v>45089</v>
      </c>
      <c r="I244" s="57">
        <v>45092</v>
      </c>
      <c r="J244" s="54" t="s">
        <v>381</v>
      </c>
      <c r="K244" s="59">
        <f t="shared" si="20"/>
        <v>192.16825</v>
      </c>
      <c r="L244" s="59">
        <f t="shared" si="21"/>
        <v>4</v>
      </c>
      <c r="M244" s="59">
        <f t="shared" si="22"/>
        <v>423.613</v>
      </c>
      <c r="N244" s="144">
        <v>423.613</v>
      </c>
      <c r="O244" s="59">
        <v>0</v>
      </c>
      <c r="P244" s="123">
        <f t="shared" si="23"/>
        <v>3</v>
      </c>
      <c r="Q244" s="59">
        <v>147.88300000000001</v>
      </c>
      <c r="R244" s="123">
        <f t="shared" si="25"/>
        <v>4</v>
      </c>
      <c r="S244" s="59">
        <v>197.17699999999999</v>
      </c>
      <c r="T244" s="59">
        <v>0</v>
      </c>
      <c r="U244" s="60">
        <f t="shared" si="24"/>
        <v>768.673</v>
      </c>
    </row>
    <row r="245" spans="1:21" s="61" customFormat="1" ht="51.75" x14ac:dyDescent="0.3">
      <c r="A245" s="55" t="s">
        <v>861</v>
      </c>
      <c r="B245" s="101" t="s">
        <v>100</v>
      </c>
      <c r="C245" s="110" t="s">
        <v>361</v>
      </c>
      <c r="D245" s="56" t="s">
        <v>260</v>
      </c>
      <c r="E245" s="54" t="s">
        <v>651</v>
      </c>
      <c r="F245" s="56" t="s">
        <v>468</v>
      </c>
      <c r="G245" s="56" t="s">
        <v>534</v>
      </c>
      <c r="H245" s="57">
        <v>45056</v>
      </c>
      <c r="I245" s="57">
        <v>45060</v>
      </c>
      <c r="J245" s="54" t="s">
        <v>382</v>
      </c>
      <c r="K245" s="59">
        <f t="shared" si="20"/>
        <v>88.697000000000003</v>
      </c>
      <c r="L245" s="59">
        <f t="shared" si="21"/>
        <v>4.666666666666667</v>
      </c>
      <c r="M245" s="59">
        <f t="shared" si="22"/>
        <v>220</v>
      </c>
      <c r="N245" s="59">
        <v>220</v>
      </c>
      <c r="O245" s="59">
        <v>0</v>
      </c>
      <c r="P245" s="123">
        <f t="shared" si="23"/>
        <v>4</v>
      </c>
      <c r="Q245" s="59">
        <v>105.038</v>
      </c>
      <c r="R245" s="123">
        <f t="shared" si="25"/>
        <v>5</v>
      </c>
      <c r="S245" s="59">
        <v>108.447</v>
      </c>
      <c r="T245" s="59">
        <v>10</v>
      </c>
      <c r="U245" s="60">
        <f t="shared" si="24"/>
        <v>443.48500000000001</v>
      </c>
    </row>
    <row r="246" spans="1:21" s="61" customFormat="1" ht="69" x14ac:dyDescent="0.3">
      <c r="A246" s="55" t="s">
        <v>861</v>
      </c>
      <c r="B246" s="101" t="s">
        <v>101</v>
      </c>
      <c r="C246" s="110" t="s">
        <v>361</v>
      </c>
      <c r="D246" s="56" t="s">
        <v>261</v>
      </c>
      <c r="E246" s="54" t="s">
        <v>652</v>
      </c>
      <c r="F246" s="56" t="s">
        <v>468</v>
      </c>
      <c r="G246" s="56" t="s">
        <v>534</v>
      </c>
      <c r="H246" s="57">
        <v>45056</v>
      </c>
      <c r="I246" s="57">
        <v>45060</v>
      </c>
      <c r="J246" s="54" t="s">
        <v>382</v>
      </c>
      <c r="K246" s="59">
        <f t="shared" si="20"/>
        <v>67.689400000000006</v>
      </c>
      <c r="L246" s="59">
        <f t="shared" si="21"/>
        <v>5</v>
      </c>
      <c r="M246" s="59">
        <f t="shared" si="22"/>
        <v>220</v>
      </c>
      <c r="N246" s="59">
        <v>220</v>
      </c>
      <c r="O246" s="59">
        <v>0</v>
      </c>
      <c r="P246" s="123">
        <f t="shared" si="23"/>
        <v>4</v>
      </c>
      <c r="Q246" s="59">
        <v>0</v>
      </c>
      <c r="R246" s="123">
        <f t="shared" si="25"/>
        <v>5</v>
      </c>
      <c r="S246" s="59">
        <v>108.447</v>
      </c>
      <c r="T246" s="59">
        <v>10</v>
      </c>
      <c r="U246" s="60">
        <f t="shared" si="24"/>
        <v>338.447</v>
      </c>
    </row>
    <row r="247" spans="1:21" s="61" customFormat="1" ht="51.75" x14ac:dyDescent="0.3">
      <c r="A247" s="55" t="s">
        <v>861</v>
      </c>
      <c r="B247" s="101" t="s">
        <v>102</v>
      </c>
      <c r="C247" s="110" t="s">
        <v>361</v>
      </c>
      <c r="D247" s="56" t="s">
        <v>262</v>
      </c>
      <c r="E247" s="54" t="s">
        <v>651</v>
      </c>
      <c r="F247" s="56" t="s">
        <v>468</v>
      </c>
      <c r="G247" s="56" t="s">
        <v>534</v>
      </c>
      <c r="H247" s="57">
        <v>45061</v>
      </c>
      <c r="I247" s="57">
        <v>45065</v>
      </c>
      <c r="J247" s="54" t="s">
        <v>383</v>
      </c>
      <c r="K247" s="59">
        <f t="shared" si="20"/>
        <v>0</v>
      </c>
      <c r="L247" s="59">
        <f t="shared" si="21"/>
        <v>4.666666666666667</v>
      </c>
      <c r="M247" s="59">
        <f t="shared" si="22"/>
        <v>0</v>
      </c>
      <c r="N247" s="59">
        <v>0</v>
      </c>
      <c r="O247" s="59">
        <v>0</v>
      </c>
      <c r="P247" s="123">
        <f t="shared" si="23"/>
        <v>4</v>
      </c>
      <c r="Q247" s="59">
        <v>0</v>
      </c>
      <c r="R247" s="123">
        <f t="shared" si="25"/>
        <v>5</v>
      </c>
      <c r="S247" s="59">
        <v>0</v>
      </c>
      <c r="T247" s="59">
        <v>0</v>
      </c>
      <c r="U247" s="60">
        <f t="shared" si="24"/>
        <v>0</v>
      </c>
    </row>
    <row r="248" spans="1:21" s="61" customFormat="1" ht="51.75" x14ac:dyDescent="0.3">
      <c r="A248" s="55" t="s">
        <v>861</v>
      </c>
      <c r="B248" s="101" t="s">
        <v>103</v>
      </c>
      <c r="C248" s="110" t="s">
        <v>361</v>
      </c>
      <c r="D248" s="56" t="s">
        <v>263</v>
      </c>
      <c r="E248" s="54" t="s">
        <v>653</v>
      </c>
      <c r="F248" s="56" t="s">
        <v>468</v>
      </c>
      <c r="G248" s="56" t="s">
        <v>534</v>
      </c>
      <c r="H248" s="57">
        <v>45087</v>
      </c>
      <c r="I248" s="57">
        <v>45091</v>
      </c>
      <c r="J248" s="54" t="s">
        <v>384</v>
      </c>
      <c r="K248" s="59">
        <f t="shared" si="20"/>
        <v>114.1914</v>
      </c>
      <c r="L248" s="59">
        <f t="shared" si="21"/>
        <v>5</v>
      </c>
      <c r="M248" s="59">
        <f t="shared" si="22"/>
        <v>258.77300000000002</v>
      </c>
      <c r="N248" s="59">
        <v>258.77300000000002</v>
      </c>
      <c r="O248" s="59">
        <v>0</v>
      </c>
      <c r="P248" s="123">
        <f t="shared" si="23"/>
        <v>4</v>
      </c>
      <c r="Q248" s="59">
        <v>132.40600000000001</v>
      </c>
      <c r="R248" s="123">
        <f t="shared" si="25"/>
        <v>5</v>
      </c>
      <c r="S248" s="59">
        <v>179.77799999999999</v>
      </c>
      <c r="T248" s="59">
        <v>0</v>
      </c>
      <c r="U248" s="60">
        <f t="shared" si="24"/>
        <v>570.95699999999999</v>
      </c>
    </row>
    <row r="249" spans="1:21" s="61" customFormat="1" ht="103.5" x14ac:dyDescent="0.3">
      <c r="A249" s="55" t="s">
        <v>861</v>
      </c>
      <c r="B249" s="101" t="s">
        <v>104</v>
      </c>
      <c r="C249" s="110" t="s">
        <v>361</v>
      </c>
      <c r="D249" s="56" t="s">
        <v>264</v>
      </c>
      <c r="E249" s="54" t="s">
        <v>654</v>
      </c>
      <c r="F249" s="56" t="s">
        <v>468</v>
      </c>
      <c r="G249" s="56" t="s">
        <v>534</v>
      </c>
      <c r="H249" s="57">
        <v>45081</v>
      </c>
      <c r="I249" s="57">
        <v>45087</v>
      </c>
      <c r="J249" s="54" t="s">
        <v>541</v>
      </c>
      <c r="K249" s="59">
        <f t="shared" si="20"/>
        <v>94.105428571428575</v>
      </c>
      <c r="L249" s="59">
        <f t="shared" si="21"/>
        <v>7</v>
      </c>
      <c r="M249" s="59">
        <f t="shared" si="22"/>
        <v>0</v>
      </c>
      <c r="N249" s="59">
        <v>0</v>
      </c>
      <c r="O249" s="59">
        <v>0</v>
      </c>
      <c r="P249" s="123">
        <f t="shared" si="23"/>
        <v>6</v>
      </c>
      <c r="Q249" s="59">
        <v>332.245</v>
      </c>
      <c r="R249" s="123">
        <f t="shared" si="25"/>
        <v>7</v>
      </c>
      <c r="S249" s="59">
        <v>326.49299999999999</v>
      </c>
      <c r="T249" s="59">
        <v>0</v>
      </c>
      <c r="U249" s="60">
        <f t="shared" si="24"/>
        <v>658.73800000000006</v>
      </c>
    </row>
    <row r="250" spans="1:21" s="61" customFormat="1" ht="51.75" x14ac:dyDescent="0.3">
      <c r="A250" s="55" t="s">
        <v>861</v>
      </c>
      <c r="B250" s="101" t="s">
        <v>105</v>
      </c>
      <c r="C250" s="110" t="s">
        <v>361</v>
      </c>
      <c r="D250" s="56" t="s">
        <v>265</v>
      </c>
      <c r="E250" s="54" t="s">
        <v>651</v>
      </c>
      <c r="F250" s="56" t="s">
        <v>468</v>
      </c>
      <c r="G250" s="56" t="s">
        <v>534</v>
      </c>
      <c r="H250" s="57">
        <v>45088</v>
      </c>
      <c r="I250" s="57">
        <v>45091</v>
      </c>
      <c r="J250" s="54" t="s">
        <v>541</v>
      </c>
      <c r="K250" s="59">
        <f t="shared" si="20"/>
        <v>155.45675</v>
      </c>
      <c r="L250" s="59">
        <f t="shared" si="21"/>
        <v>4.666666666666667</v>
      </c>
      <c r="M250" s="59">
        <f t="shared" si="22"/>
        <v>258.61200000000002</v>
      </c>
      <c r="N250" s="59">
        <v>258.61200000000002</v>
      </c>
      <c r="O250" s="59">
        <v>0</v>
      </c>
      <c r="P250" s="123">
        <f t="shared" si="23"/>
        <v>3</v>
      </c>
      <c r="Q250" s="59">
        <v>166.03299999999999</v>
      </c>
      <c r="R250" s="123">
        <f t="shared" si="25"/>
        <v>4</v>
      </c>
      <c r="S250" s="59">
        <v>187.18199999999999</v>
      </c>
      <c r="T250" s="59">
        <v>10</v>
      </c>
      <c r="U250" s="60">
        <f t="shared" si="24"/>
        <v>621.827</v>
      </c>
    </row>
    <row r="251" spans="1:21" s="61" customFormat="1" ht="86.25" x14ac:dyDescent="0.3">
      <c r="A251" s="55" t="s">
        <v>861</v>
      </c>
      <c r="B251" s="101" t="s">
        <v>106</v>
      </c>
      <c r="C251" s="110" t="s">
        <v>361</v>
      </c>
      <c r="D251" s="56" t="s">
        <v>266</v>
      </c>
      <c r="E251" s="54" t="s">
        <v>655</v>
      </c>
      <c r="F251" s="56" t="s">
        <v>468</v>
      </c>
      <c r="G251" s="56" t="s">
        <v>534</v>
      </c>
      <c r="H251" s="57">
        <v>45088</v>
      </c>
      <c r="I251" s="57">
        <v>45094</v>
      </c>
      <c r="J251" s="54" t="s">
        <v>376</v>
      </c>
      <c r="K251" s="59">
        <f t="shared" si="20"/>
        <v>85.646471428571445</v>
      </c>
      <c r="L251" s="59">
        <f t="shared" si="21"/>
        <v>7</v>
      </c>
      <c r="M251" s="59">
        <f t="shared" si="22"/>
        <v>270.72500000000002</v>
      </c>
      <c r="N251" s="59">
        <v>270.72500000000002</v>
      </c>
      <c r="O251" s="59">
        <v>0</v>
      </c>
      <c r="P251" s="123">
        <f t="shared" si="23"/>
        <v>6</v>
      </c>
      <c r="Q251" s="59">
        <v>277.90600000000001</v>
      </c>
      <c r="R251" s="123">
        <f t="shared" si="25"/>
        <v>7</v>
      </c>
      <c r="S251" s="59">
        <v>40.894300000000001</v>
      </c>
      <c r="T251" s="59">
        <v>10</v>
      </c>
      <c r="U251" s="60">
        <f t="shared" si="24"/>
        <v>599.52530000000013</v>
      </c>
    </row>
    <row r="252" spans="1:21" s="61" customFormat="1" ht="86.25" x14ac:dyDescent="0.3">
      <c r="A252" s="55" t="s">
        <v>861</v>
      </c>
      <c r="B252" s="101" t="s">
        <v>107</v>
      </c>
      <c r="C252" s="110" t="s">
        <v>361</v>
      </c>
      <c r="D252" s="56" t="s">
        <v>267</v>
      </c>
      <c r="E252" s="54" t="s">
        <v>656</v>
      </c>
      <c r="F252" s="56" t="s">
        <v>468</v>
      </c>
      <c r="G252" s="56" t="s">
        <v>534</v>
      </c>
      <c r="H252" s="57">
        <v>45088</v>
      </c>
      <c r="I252" s="57">
        <v>45091</v>
      </c>
      <c r="J252" s="54" t="s">
        <v>541</v>
      </c>
      <c r="K252" s="59">
        <f t="shared" si="20"/>
        <v>177.51075</v>
      </c>
      <c r="L252" s="59">
        <f t="shared" si="21"/>
        <v>4</v>
      </c>
      <c r="M252" s="59">
        <f t="shared" si="22"/>
        <v>413.31</v>
      </c>
      <c r="N252" s="59">
        <v>413.31</v>
      </c>
      <c r="O252" s="59">
        <v>0</v>
      </c>
      <c r="P252" s="123">
        <f t="shared" si="23"/>
        <v>3</v>
      </c>
      <c r="Q252" s="59">
        <v>102.747</v>
      </c>
      <c r="R252" s="123">
        <f t="shared" si="25"/>
        <v>4</v>
      </c>
      <c r="S252" s="59">
        <v>188.98599999999999</v>
      </c>
      <c r="T252" s="59">
        <v>5</v>
      </c>
      <c r="U252" s="60">
        <f t="shared" si="24"/>
        <v>710.04300000000001</v>
      </c>
    </row>
    <row r="253" spans="1:21" s="61" customFormat="1" ht="51.75" x14ac:dyDescent="0.3">
      <c r="A253" s="55" t="s">
        <v>862</v>
      </c>
      <c r="B253" s="101" t="s">
        <v>108</v>
      </c>
      <c r="C253" s="110" t="s">
        <v>361</v>
      </c>
      <c r="D253" s="56" t="s">
        <v>268</v>
      </c>
      <c r="E253" s="54" t="s">
        <v>657</v>
      </c>
      <c r="F253" s="56" t="s">
        <v>468</v>
      </c>
      <c r="G253" s="56" t="s">
        <v>534</v>
      </c>
      <c r="H253" s="57">
        <v>45046</v>
      </c>
      <c r="I253" s="57">
        <v>45049</v>
      </c>
      <c r="J253" s="54" t="s">
        <v>385</v>
      </c>
      <c r="K253" s="59">
        <f t="shared" si="20"/>
        <v>115.55581475</v>
      </c>
      <c r="L253" s="59">
        <f t="shared" si="21"/>
        <v>4.2</v>
      </c>
      <c r="M253" s="59">
        <f t="shared" si="22"/>
        <v>218.43725899999998</v>
      </c>
      <c r="N253" s="59">
        <v>218.43725899999998</v>
      </c>
      <c r="O253" s="59">
        <v>0</v>
      </c>
      <c r="P253" s="123">
        <f t="shared" si="23"/>
        <v>3</v>
      </c>
      <c r="Q253" s="59">
        <v>96.212999999999994</v>
      </c>
      <c r="R253" s="123">
        <f t="shared" si="25"/>
        <v>4</v>
      </c>
      <c r="S253" s="59">
        <v>147.57300000000001</v>
      </c>
      <c r="T253" s="59">
        <v>0</v>
      </c>
      <c r="U253" s="60">
        <f t="shared" si="24"/>
        <v>462.22325899999998</v>
      </c>
    </row>
    <row r="254" spans="1:21" s="61" customFormat="1" ht="51.75" x14ac:dyDescent="0.3">
      <c r="A254" s="55" t="s">
        <v>863</v>
      </c>
      <c r="B254" s="101" t="s">
        <v>122</v>
      </c>
      <c r="C254" s="110" t="s">
        <v>361</v>
      </c>
      <c r="D254" s="56" t="s">
        <v>280</v>
      </c>
      <c r="E254" s="54" t="s">
        <v>677</v>
      </c>
      <c r="F254" s="56" t="s">
        <v>468</v>
      </c>
      <c r="G254" s="56" t="s">
        <v>534</v>
      </c>
      <c r="H254" s="57">
        <v>45077</v>
      </c>
      <c r="I254" s="57">
        <v>45080</v>
      </c>
      <c r="J254" s="54" t="s">
        <v>390</v>
      </c>
      <c r="K254" s="59">
        <f t="shared" si="20"/>
        <v>106.35050000000001</v>
      </c>
      <c r="L254" s="59">
        <f t="shared" si="21"/>
        <v>4</v>
      </c>
      <c r="M254" s="59">
        <f t="shared" si="22"/>
        <v>207.733</v>
      </c>
      <c r="N254" s="59">
        <v>207.733</v>
      </c>
      <c r="O254" s="59">
        <v>0</v>
      </c>
      <c r="P254" s="123">
        <f t="shared" si="23"/>
        <v>3</v>
      </c>
      <c r="Q254" s="59">
        <v>121.833</v>
      </c>
      <c r="R254" s="123">
        <f t="shared" si="25"/>
        <v>4</v>
      </c>
      <c r="S254" s="59">
        <v>95.835999999999999</v>
      </c>
      <c r="T254" s="59">
        <v>0</v>
      </c>
      <c r="U254" s="60">
        <f t="shared" si="24"/>
        <v>425.40200000000004</v>
      </c>
    </row>
    <row r="255" spans="1:21" s="61" customFormat="1" ht="51.75" x14ac:dyDescent="0.3">
      <c r="A255" s="55" t="s">
        <v>863</v>
      </c>
      <c r="B255" s="101" t="s">
        <v>122</v>
      </c>
      <c r="C255" s="110" t="s">
        <v>361</v>
      </c>
      <c r="D255" s="56" t="s">
        <v>280</v>
      </c>
      <c r="E255" s="54" t="s">
        <v>675</v>
      </c>
      <c r="F255" s="56" t="s">
        <v>468</v>
      </c>
      <c r="G255" s="56" t="s">
        <v>534</v>
      </c>
      <c r="H255" s="57">
        <v>45077</v>
      </c>
      <c r="I255" s="57">
        <v>45080</v>
      </c>
      <c r="J255" s="54" t="s">
        <v>390</v>
      </c>
      <c r="K255" s="59">
        <f t="shared" si="20"/>
        <v>106.35050000000001</v>
      </c>
      <c r="L255" s="59">
        <f t="shared" si="21"/>
        <v>5</v>
      </c>
      <c r="M255" s="59">
        <f t="shared" si="22"/>
        <v>207.733</v>
      </c>
      <c r="N255" s="144">
        <v>207.733</v>
      </c>
      <c r="O255" s="59">
        <v>0</v>
      </c>
      <c r="P255" s="123">
        <f t="shared" si="23"/>
        <v>3</v>
      </c>
      <c r="Q255" s="59">
        <v>121.833</v>
      </c>
      <c r="R255" s="123">
        <f t="shared" si="25"/>
        <v>4</v>
      </c>
      <c r="S255" s="59">
        <v>95.835999999999999</v>
      </c>
      <c r="T255" s="59">
        <v>0</v>
      </c>
      <c r="U255" s="60">
        <f t="shared" si="24"/>
        <v>425.40200000000004</v>
      </c>
    </row>
    <row r="256" spans="1:21" s="61" customFormat="1" ht="51.75" x14ac:dyDescent="0.3">
      <c r="A256" s="55" t="s">
        <v>863</v>
      </c>
      <c r="B256" s="101" t="s">
        <v>123</v>
      </c>
      <c r="C256" s="110" t="s">
        <v>361</v>
      </c>
      <c r="D256" s="56" t="s">
        <v>281</v>
      </c>
      <c r="E256" s="54" t="s">
        <v>675</v>
      </c>
      <c r="F256" s="56" t="s">
        <v>468</v>
      </c>
      <c r="G256" s="56" t="s">
        <v>534</v>
      </c>
      <c r="H256" s="57">
        <v>45046</v>
      </c>
      <c r="I256" s="57">
        <v>45051</v>
      </c>
      <c r="J256" s="54" t="s">
        <v>385</v>
      </c>
      <c r="K256" s="59">
        <f t="shared" si="20"/>
        <v>163.54633333333334</v>
      </c>
      <c r="L256" s="59">
        <f t="shared" si="21"/>
        <v>5</v>
      </c>
      <c r="M256" s="59">
        <f t="shared" si="22"/>
        <v>237.33500000000001</v>
      </c>
      <c r="N256" s="144">
        <v>237.33500000000001</v>
      </c>
      <c r="O256" s="59">
        <v>0</v>
      </c>
      <c r="P256" s="123">
        <f t="shared" si="23"/>
        <v>5</v>
      </c>
      <c r="Q256" s="59">
        <v>381.15</v>
      </c>
      <c r="R256" s="123">
        <f t="shared" si="25"/>
        <v>6</v>
      </c>
      <c r="S256" s="59">
        <v>295.79300000000001</v>
      </c>
      <c r="T256" s="59">
        <v>67</v>
      </c>
      <c r="U256" s="60">
        <f t="shared" si="24"/>
        <v>981.27800000000002</v>
      </c>
    </row>
    <row r="257" spans="1:21" s="61" customFormat="1" ht="51.75" x14ac:dyDescent="0.3">
      <c r="A257" s="55" t="s">
        <v>863</v>
      </c>
      <c r="B257" s="101" t="s">
        <v>123</v>
      </c>
      <c r="C257" s="110" t="s">
        <v>361</v>
      </c>
      <c r="D257" s="56" t="s">
        <v>281</v>
      </c>
      <c r="E257" s="54" t="s">
        <v>676</v>
      </c>
      <c r="F257" s="56" t="s">
        <v>468</v>
      </c>
      <c r="G257" s="56" t="s">
        <v>534</v>
      </c>
      <c r="H257" s="57">
        <v>45046</v>
      </c>
      <c r="I257" s="57">
        <v>45051</v>
      </c>
      <c r="J257" s="54" t="s">
        <v>385</v>
      </c>
      <c r="K257" s="59">
        <f t="shared" si="20"/>
        <v>155.68950000000001</v>
      </c>
      <c r="L257" s="59">
        <f t="shared" si="21"/>
        <v>6</v>
      </c>
      <c r="M257" s="59">
        <f t="shared" si="22"/>
        <v>237.33500000000001</v>
      </c>
      <c r="N257" s="144">
        <v>237.33500000000001</v>
      </c>
      <c r="O257" s="59">
        <v>0</v>
      </c>
      <c r="P257" s="123">
        <f t="shared" si="23"/>
        <v>5</v>
      </c>
      <c r="Q257" s="59">
        <v>401.00900000000001</v>
      </c>
      <c r="R257" s="123">
        <f t="shared" si="25"/>
        <v>6</v>
      </c>
      <c r="S257" s="59">
        <v>295.79300000000001</v>
      </c>
      <c r="T257" s="59">
        <v>0</v>
      </c>
      <c r="U257" s="60">
        <f t="shared" si="24"/>
        <v>934.13700000000006</v>
      </c>
    </row>
    <row r="258" spans="1:21" s="61" customFormat="1" ht="51.75" x14ac:dyDescent="0.3">
      <c r="A258" s="55" t="s">
        <v>862</v>
      </c>
      <c r="B258" s="101" t="s">
        <v>449</v>
      </c>
      <c r="C258" s="110" t="s">
        <v>361</v>
      </c>
      <c r="D258" s="56" t="s">
        <v>450</v>
      </c>
      <c r="E258" s="54" t="s">
        <v>658</v>
      </c>
      <c r="F258" s="56" t="s">
        <v>468</v>
      </c>
      <c r="G258" s="56" t="s">
        <v>534</v>
      </c>
      <c r="H258" s="57">
        <v>45070</v>
      </c>
      <c r="I258" s="57">
        <v>45071</v>
      </c>
      <c r="J258" s="54" t="s">
        <v>364</v>
      </c>
      <c r="K258" s="59">
        <f t="shared" ref="K258:K310" si="26">U258/R258</f>
        <v>138.446</v>
      </c>
      <c r="L258" s="59">
        <f t="shared" ref="L258:L310" si="27">AVERAGEIFS(R:R,E:E,E258)</f>
        <v>3.375</v>
      </c>
      <c r="M258" s="59">
        <f t="shared" ref="M258:M310" si="28">+N258+O258</f>
        <v>115.068</v>
      </c>
      <c r="N258" s="144">
        <v>115.068</v>
      </c>
      <c r="O258" s="59">
        <v>0</v>
      </c>
      <c r="P258" s="123">
        <f t="shared" ref="P258:P310" si="29">I258-H258</f>
        <v>1</v>
      </c>
      <c r="Q258" s="59">
        <v>62.133000000000003</v>
      </c>
      <c r="R258" s="123">
        <f t="shared" si="25"/>
        <v>2</v>
      </c>
      <c r="S258" s="59">
        <v>99.691000000000003</v>
      </c>
      <c r="T258" s="59">
        <v>0</v>
      </c>
      <c r="U258" s="60">
        <f t="shared" ref="U258:U310" si="30">+M258+Q258+S258+T258</f>
        <v>276.892</v>
      </c>
    </row>
    <row r="259" spans="1:21" s="61" customFormat="1" ht="86.25" x14ac:dyDescent="0.3">
      <c r="A259" s="55" t="s">
        <v>862</v>
      </c>
      <c r="B259" s="101" t="s">
        <v>114</v>
      </c>
      <c r="C259" s="110" t="s">
        <v>361</v>
      </c>
      <c r="D259" s="56" t="s">
        <v>274</v>
      </c>
      <c r="E259" s="54" t="s">
        <v>661</v>
      </c>
      <c r="F259" s="56" t="s">
        <v>468</v>
      </c>
      <c r="G259" s="56" t="s">
        <v>534</v>
      </c>
      <c r="H259" s="57">
        <v>45074</v>
      </c>
      <c r="I259" s="57">
        <v>45077</v>
      </c>
      <c r="J259" s="54" t="s">
        <v>364</v>
      </c>
      <c r="K259" s="59">
        <f t="shared" si="26"/>
        <v>98.075999999999993</v>
      </c>
      <c r="L259" s="59">
        <f t="shared" si="27"/>
        <v>4</v>
      </c>
      <c r="M259" s="59">
        <f t="shared" si="28"/>
        <v>166.18199999999999</v>
      </c>
      <c r="N259" s="59">
        <v>166.18199999999999</v>
      </c>
      <c r="O259" s="59">
        <v>0</v>
      </c>
      <c r="P259" s="123">
        <f t="shared" si="29"/>
        <v>3</v>
      </c>
      <c r="Q259" s="59">
        <v>93.2</v>
      </c>
      <c r="R259" s="123">
        <f t="shared" si="25"/>
        <v>4</v>
      </c>
      <c r="S259" s="59">
        <v>132.922</v>
      </c>
      <c r="T259" s="59">
        <v>0</v>
      </c>
      <c r="U259" s="60">
        <f t="shared" si="30"/>
        <v>392.30399999999997</v>
      </c>
    </row>
    <row r="260" spans="1:21" s="61" customFormat="1" ht="103.5" x14ac:dyDescent="0.3">
      <c r="A260" s="55" t="s">
        <v>862</v>
      </c>
      <c r="B260" s="101" t="s">
        <v>114</v>
      </c>
      <c r="C260" s="110" t="s">
        <v>361</v>
      </c>
      <c r="D260" s="56" t="s">
        <v>274</v>
      </c>
      <c r="E260" s="54" t="s">
        <v>663</v>
      </c>
      <c r="F260" s="56" t="s">
        <v>468</v>
      </c>
      <c r="G260" s="56" t="s">
        <v>534</v>
      </c>
      <c r="H260" s="57">
        <v>45074</v>
      </c>
      <c r="I260" s="57">
        <v>45077</v>
      </c>
      <c r="J260" s="54" t="s">
        <v>364</v>
      </c>
      <c r="K260" s="59">
        <f t="shared" si="26"/>
        <v>97.849250000000012</v>
      </c>
      <c r="L260" s="59">
        <f t="shared" si="27"/>
        <v>4</v>
      </c>
      <c r="M260" s="59">
        <f t="shared" si="28"/>
        <v>165.27500000000001</v>
      </c>
      <c r="N260" s="59">
        <v>165.27500000000001</v>
      </c>
      <c r="O260" s="59">
        <v>0</v>
      </c>
      <c r="P260" s="123">
        <f t="shared" si="29"/>
        <v>3</v>
      </c>
      <c r="Q260" s="59">
        <v>93.2</v>
      </c>
      <c r="R260" s="123">
        <f t="shared" si="25"/>
        <v>4</v>
      </c>
      <c r="S260" s="59">
        <v>132.922</v>
      </c>
      <c r="T260" s="59">
        <v>0</v>
      </c>
      <c r="U260" s="60">
        <f t="shared" si="30"/>
        <v>391.39700000000005</v>
      </c>
    </row>
    <row r="261" spans="1:21" s="61" customFormat="1" ht="69" x14ac:dyDescent="0.3">
      <c r="A261" s="55" t="s">
        <v>862</v>
      </c>
      <c r="B261" s="101" t="s">
        <v>115</v>
      </c>
      <c r="C261" s="110" t="s">
        <v>361</v>
      </c>
      <c r="D261" s="56" t="s">
        <v>275</v>
      </c>
      <c r="E261" s="54" t="s">
        <v>662</v>
      </c>
      <c r="F261" s="56" t="s">
        <v>468</v>
      </c>
      <c r="G261" s="56" t="s">
        <v>534</v>
      </c>
      <c r="H261" s="57">
        <v>45083</v>
      </c>
      <c r="I261" s="57">
        <v>45087</v>
      </c>
      <c r="J261" s="54" t="s">
        <v>378</v>
      </c>
      <c r="K261" s="59">
        <f t="shared" si="26"/>
        <v>56.273400000000002</v>
      </c>
      <c r="L261" s="59">
        <f t="shared" si="27"/>
        <v>4</v>
      </c>
      <c r="M261" s="59">
        <f t="shared" si="28"/>
        <v>87.703000000000003</v>
      </c>
      <c r="N261" s="59">
        <v>87.703000000000003</v>
      </c>
      <c r="O261" s="59">
        <v>0</v>
      </c>
      <c r="P261" s="123">
        <f t="shared" si="29"/>
        <v>4</v>
      </c>
      <c r="Q261" s="59">
        <v>104.792</v>
      </c>
      <c r="R261" s="123">
        <f t="shared" si="25"/>
        <v>5</v>
      </c>
      <c r="S261" s="59">
        <v>88.872</v>
      </c>
      <c r="T261" s="59">
        <v>0</v>
      </c>
      <c r="U261" s="60">
        <f t="shared" si="30"/>
        <v>281.36700000000002</v>
      </c>
    </row>
    <row r="262" spans="1:21" s="61" customFormat="1" ht="69" x14ac:dyDescent="0.3">
      <c r="A262" s="55" t="s">
        <v>862</v>
      </c>
      <c r="B262" s="101" t="s">
        <v>115</v>
      </c>
      <c r="C262" s="110" t="s">
        <v>361</v>
      </c>
      <c r="D262" s="56" t="s">
        <v>275</v>
      </c>
      <c r="E262" s="54" t="s">
        <v>664</v>
      </c>
      <c r="F262" s="56" t="s">
        <v>468</v>
      </c>
      <c r="G262" s="56" t="s">
        <v>534</v>
      </c>
      <c r="H262" s="57">
        <v>45083</v>
      </c>
      <c r="I262" s="57">
        <v>45087</v>
      </c>
      <c r="J262" s="54" t="s">
        <v>378</v>
      </c>
      <c r="K262" s="59">
        <f t="shared" si="26"/>
        <v>56.273400000000002</v>
      </c>
      <c r="L262" s="59">
        <f t="shared" si="27"/>
        <v>5</v>
      </c>
      <c r="M262" s="59">
        <f t="shared" si="28"/>
        <v>87.703000000000003</v>
      </c>
      <c r="N262" s="144">
        <v>87.703000000000003</v>
      </c>
      <c r="O262" s="59">
        <v>0</v>
      </c>
      <c r="P262" s="123">
        <f t="shared" si="29"/>
        <v>4</v>
      </c>
      <c r="Q262" s="59">
        <v>104.792</v>
      </c>
      <c r="R262" s="123">
        <f t="shared" si="25"/>
        <v>5</v>
      </c>
      <c r="S262" s="59">
        <v>88.872</v>
      </c>
      <c r="T262" s="59">
        <v>0</v>
      </c>
      <c r="U262" s="60">
        <f t="shared" si="30"/>
        <v>281.36700000000002</v>
      </c>
    </row>
    <row r="263" spans="1:21" s="61" customFormat="1" ht="69" x14ac:dyDescent="0.3">
      <c r="A263" s="55" t="s">
        <v>862</v>
      </c>
      <c r="B263" s="101" t="s">
        <v>451</v>
      </c>
      <c r="C263" s="110" t="s">
        <v>361</v>
      </c>
      <c r="D263" s="56" t="s">
        <v>432</v>
      </c>
      <c r="E263" s="54" t="s">
        <v>665</v>
      </c>
      <c r="F263" s="56" t="s">
        <v>468</v>
      </c>
      <c r="G263" s="56" t="s">
        <v>534</v>
      </c>
      <c r="H263" s="57">
        <v>45082</v>
      </c>
      <c r="I263" s="57">
        <v>45086</v>
      </c>
      <c r="J263" s="54" t="s">
        <v>452</v>
      </c>
      <c r="K263" s="59">
        <f t="shared" si="26"/>
        <v>244.40039999999999</v>
      </c>
      <c r="L263" s="59">
        <f t="shared" si="27"/>
        <v>5</v>
      </c>
      <c r="M263" s="59">
        <f t="shared" si="28"/>
        <v>879.33500000000004</v>
      </c>
      <c r="N263" s="59">
        <v>879.33500000000004</v>
      </c>
      <c r="O263" s="59">
        <v>0</v>
      </c>
      <c r="P263" s="123">
        <f t="shared" si="29"/>
        <v>4</v>
      </c>
      <c r="Q263" s="59">
        <v>183.952</v>
      </c>
      <c r="R263" s="123">
        <f t="shared" si="25"/>
        <v>5</v>
      </c>
      <c r="S263" s="59">
        <v>152.715</v>
      </c>
      <c r="T263" s="59">
        <v>6</v>
      </c>
      <c r="U263" s="60">
        <f t="shared" si="30"/>
        <v>1222.002</v>
      </c>
    </row>
    <row r="264" spans="1:21" s="61" customFormat="1" ht="103.5" x14ac:dyDescent="0.3">
      <c r="A264" s="55" t="s">
        <v>862</v>
      </c>
      <c r="B264" s="101" t="s">
        <v>451</v>
      </c>
      <c r="C264" s="110" t="s">
        <v>361</v>
      </c>
      <c r="D264" s="56" t="s">
        <v>432</v>
      </c>
      <c r="E264" s="54" t="s">
        <v>660</v>
      </c>
      <c r="F264" s="56" t="s">
        <v>468</v>
      </c>
      <c r="G264" s="56" t="s">
        <v>534</v>
      </c>
      <c r="H264" s="57">
        <v>45082</v>
      </c>
      <c r="I264" s="57">
        <v>45086</v>
      </c>
      <c r="J264" s="54" t="s">
        <v>452</v>
      </c>
      <c r="K264" s="59">
        <f t="shared" si="26"/>
        <v>244.40039999999999</v>
      </c>
      <c r="L264" s="59">
        <f t="shared" si="27"/>
        <v>4.5</v>
      </c>
      <c r="M264" s="59">
        <f t="shared" si="28"/>
        <v>879.33500000000004</v>
      </c>
      <c r="N264" s="59">
        <v>879.33500000000004</v>
      </c>
      <c r="O264" s="59">
        <v>0</v>
      </c>
      <c r="P264" s="123">
        <f t="shared" si="29"/>
        <v>4</v>
      </c>
      <c r="Q264" s="59">
        <v>183.952</v>
      </c>
      <c r="R264" s="123">
        <f t="shared" si="25"/>
        <v>5</v>
      </c>
      <c r="S264" s="59">
        <v>152.715</v>
      </c>
      <c r="T264" s="59">
        <v>6</v>
      </c>
      <c r="U264" s="60">
        <f t="shared" si="30"/>
        <v>1222.002</v>
      </c>
    </row>
    <row r="265" spans="1:21" s="61" customFormat="1" ht="69" x14ac:dyDescent="0.3">
      <c r="A265" s="55" t="s">
        <v>862</v>
      </c>
      <c r="B265" s="101" t="s">
        <v>451</v>
      </c>
      <c r="C265" s="110" t="s">
        <v>361</v>
      </c>
      <c r="D265" s="56" t="s">
        <v>432</v>
      </c>
      <c r="E265" s="54" t="s">
        <v>657</v>
      </c>
      <c r="F265" s="56" t="s">
        <v>468</v>
      </c>
      <c r="G265" s="56" t="s">
        <v>534</v>
      </c>
      <c r="H265" s="57">
        <v>45082</v>
      </c>
      <c r="I265" s="57">
        <v>45085</v>
      </c>
      <c r="J265" s="54" t="s">
        <v>452</v>
      </c>
      <c r="K265" s="59">
        <f t="shared" si="26"/>
        <v>302.14075000000003</v>
      </c>
      <c r="L265" s="59">
        <f t="shared" si="27"/>
        <v>4.2</v>
      </c>
      <c r="M265" s="59">
        <f t="shared" si="28"/>
        <v>943.79200000000003</v>
      </c>
      <c r="N265" s="144">
        <v>943.79200000000003</v>
      </c>
      <c r="O265" s="59">
        <v>0</v>
      </c>
      <c r="P265" s="123">
        <f t="shared" si="29"/>
        <v>3</v>
      </c>
      <c r="Q265" s="59">
        <v>142.59899999999999</v>
      </c>
      <c r="R265" s="123">
        <f t="shared" si="25"/>
        <v>4</v>
      </c>
      <c r="S265" s="59">
        <v>122.172</v>
      </c>
      <c r="T265" s="59">
        <v>0</v>
      </c>
      <c r="U265" s="60">
        <f t="shared" si="30"/>
        <v>1208.5630000000001</v>
      </c>
    </row>
    <row r="266" spans="1:21" s="61" customFormat="1" ht="69" x14ac:dyDescent="0.3">
      <c r="A266" s="55" t="s">
        <v>862</v>
      </c>
      <c r="B266" s="101" t="s">
        <v>116</v>
      </c>
      <c r="C266" s="110" t="s">
        <v>361</v>
      </c>
      <c r="D266" s="56" t="s">
        <v>276</v>
      </c>
      <c r="E266" s="54" t="s">
        <v>667</v>
      </c>
      <c r="F266" s="56" t="s">
        <v>468</v>
      </c>
      <c r="G266" s="56" t="s">
        <v>534</v>
      </c>
      <c r="H266" s="57">
        <v>45085</v>
      </c>
      <c r="I266" s="57">
        <v>45088</v>
      </c>
      <c r="J266" s="54" t="s">
        <v>388</v>
      </c>
      <c r="K266" s="59">
        <f t="shared" si="26"/>
        <v>163.18425000000002</v>
      </c>
      <c r="L266" s="59">
        <f t="shared" si="27"/>
        <v>4</v>
      </c>
      <c r="M266" s="59">
        <f t="shared" si="28"/>
        <v>312.33800000000002</v>
      </c>
      <c r="N266" s="59">
        <v>312.33800000000002</v>
      </c>
      <c r="O266" s="59">
        <v>0</v>
      </c>
      <c r="P266" s="123">
        <f t="shared" si="29"/>
        <v>3</v>
      </c>
      <c r="Q266" s="59">
        <v>165.28800000000001</v>
      </c>
      <c r="R266" s="123">
        <f t="shared" si="25"/>
        <v>4</v>
      </c>
      <c r="S266" s="59">
        <v>173.43899999999999</v>
      </c>
      <c r="T266" s="59">
        <v>1.6719999999999999</v>
      </c>
      <c r="U266" s="60">
        <f t="shared" si="30"/>
        <v>652.73700000000008</v>
      </c>
    </row>
    <row r="267" spans="1:21" s="61" customFormat="1" ht="86.25" x14ac:dyDescent="0.3">
      <c r="A267" s="55" t="s">
        <v>862</v>
      </c>
      <c r="B267" s="101" t="s">
        <v>116</v>
      </c>
      <c r="C267" s="110" t="s">
        <v>361</v>
      </c>
      <c r="D267" s="56" t="s">
        <v>276</v>
      </c>
      <c r="E267" s="54" t="s">
        <v>666</v>
      </c>
      <c r="F267" s="56" t="s">
        <v>468</v>
      </c>
      <c r="G267" s="56" t="s">
        <v>534</v>
      </c>
      <c r="H267" s="57">
        <v>45085</v>
      </c>
      <c r="I267" s="57">
        <v>45088</v>
      </c>
      <c r="J267" s="54" t="s">
        <v>388</v>
      </c>
      <c r="K267" s="59">
        <f t="shared" si="26"/>
        <v>169.97875000000002</v>
      </c>
      <c r="L267" s="59">
        <f t="shared" si="27"/>
        <v>4</v>
      </c>
      <c r="M267" s="59">
        <f t="shared" si="28"/>
        <v>312.33800000000002</v>
      </c>
      <c r="N267" s="59">
        <v>312.33800000000002</v>
      </c>
      <c r="O267" s="59">
        <v>0</v>
      </c>
      <c r="P267" s="123">
        <f t="shared" si="29"/>
        <v>3</v>
      </c>
      <c r="Q267" s="59">
        <v>165.28800000000001</v>
      </c>
      <c r="R267" s="123">
        <f t="shared" si="25"/>
        <v>4</v>
      </c>
      <c r="S267" s="59">
        <v>173.43899999999999</v>
      </c>
      <c r="T267" s="59">
        <v>28.85</v>
      </c>
      <c r="U267" s="60">
        <f t="shared" si="30"/>
        <v>679.91500000000008</v>
      </c>
    </row>
    <row r="268" spans="1:21" s="61" customFormat="1" ht="69" x14ac:dyDescent="0.3">
      <c r="A268" s="55" t="s">
        <v>862</v>
      </c>
      <c r="B268" s="101" t="s">
        <v>116</v>
      </c>
      <c r="C268" s="110" t="s">
        <v>361</v>
      </c>
      <c r="D268" s="56" t="s">
        <v>276</v>
      </c>
      <c r="E268" s="54" t="s">
        <v>668</v>
      </c>
      <c r="F268" s="56" t="s">
        <v>468</v>
      </c>
      <c r="G268" s="56" t="s">
        <v>534</v>
      </c>
      <c r="H268" s="57">
        <v>45085</v>
      </c>
      <c r="I268" s="57">
        <v>45088</v>
      </c>
      <c r="J268" s="54" t="s">
        <v>388</v>
      </c>
      <c r="K268" s="59">
        <f t="shared" si="26"/>
        <v>164.85775000000001</v>
      </c>
      <c r="L268" s="59">
        <f t="shared" si="27"/>
        <v>4</v>
      </c>
      <c r="M268" s="59">
        <f t="shared" si="28"/>
        <v>312.33800000000002</v>
      </c>
      <c r="N268" s="144">
        <v>312.33800000000002</v>
      </c>
      <c r="O268" s="59">
        <v>0</v>
      </c>
      <c r="P268" s="123">
        <f t="shared" si="29"/>
        <v>3</v>
      </c>
      <c r="Q268" s="59">
        <v>165.28800000000001</v>
      </c>
      <c r="R268" s="123">
        <f t="shared" si="25"/>
        <v>4</v>
      </c>
      <c r="S268" s="59">
        <v>173.43899999999999</v>
      </c>
      <c r="T268" s="59">
        <v>8.3659999999999997</v>
      </c>
      <c r="U268" s="60">
        <f t="shared" si="30"/>
        <v>659.43100000000004</v>
      </c>
    </row>
    <row r="269" spans="1:21" s="61" customFormat="1" ht="69" x14ac:dyDescent="0.3">
      <c r="A269" s="55" t="s">
        <v>862</v>
      </c>
      <c r="B269" s="101" t="s">
        <v>116</v>
      </c>
      <c r="C269" s="110" t="s">
        <v>361</v>
      </c>
      <c r="D269" s="56" t="s">
        <v>276</v>
      </c>
      <c r="E269" s="54" t="s">
        <v>669</v>
      </c>
      <c r="F269" s="56" t="s">
        <v>468</v>
      </c>
      <c r="G269" s="56" t="s">
        <v>534</v>
      </c>
      <c r="H269" s="57">
        <v>45085</v>
      </c>
      <c r="I269" s="57">
        <v>45088</v>
      </c>
      <c r="J269" s="54" t="s">
        <v>388</v>
      </c>
      <c r="K269" s="59">
        <f t="shared" si="26"/>
        <v>164.03100000000001</v>
      </c>
      <c r="L269" s="59">
        <f t="shared" si="27"/>
        <v>4</v>
      </c>
      <c r="M269" s="59">
        <f t="shared" si="28"/>
        <v>312.33800000000002</v>
      </c>
      <c r="N269" s="59">
        <v>312.33800000000002</v>
      </c>
      <c r="O269" s="59">
        <v>0</v>
      </c>
      <c r="P269" s="123">
        <f t="shared" si="29"/>
        <v>3</v>
      </c>
      <c r="Q269" s="59">
        <v>165.28800000000001</v>
      </c>
      <c r="R269" s="123">
        <f t="shared" si="25"/>
        <v>4</v>
      </c>
      <c r="S269" s="59">
        <v>173.43899999999999</v>
      </c>
      <c r="T269" s="59">
        <v>5.0590000000000002</v>
      </c>
      <c r="U269" s="60">
        <f t="shared" si="30"/>
        <v>656.12400000000002</v>
      </c>
    </row>
    <row r="270" spans="1:21" s="61" customFormat="1" ht="34.5" x14ac:dyDescent="0.3">
      <c r="A270" s="55" t="s">
        <v>862</v>
      </c>
      <c r="B270" s="101" t="s">
        <v>453</v>
      </c>
      <c r="C270" s="110" t="s">
        <v>361</v>
      </c>
      <c r="D270" s="56" t="s">
        <v>454</v>
      </c>
      <c r="E270" s="54" t="s">
        <v>658</v>
      </c>
      <c r="F270" s="56" t="s">
        <v>468</v>
      </c>
      <c r="G270" s="56" t="s">
        <v>534</v>
      </c>
      <c r="H270" s="57">
        <v>45084</v>
      </c>
      <c r="I270" s="57">
        <v>45086</v>
      </c>
      <c r="J270" s="54" t="s">
        <v>378</v>
      </c>
      <c r="K270" s="59">
        <f t="shared" si="26"/>
        <v>87.261666666666656</v>
      </c>
      <c r="L270" s="59">
        <f t="shared" si="27"/>
        <v>3.375</v>
      </c>
      <c r="M270" s="59">
        <f t="shared" si="28"/>
        <v>0</v>
      </c>
      <c r="N270" s="59">
        <v>0</v>
      </c>
      <c r="O270" s="59">
        <v>0</v>
      </c>
      <c r="P270" s="123">
        <f t="shared" si="29"/>
        <v>2</v>
      </c>
      <c r="Q270" s="59">
        <v>208.35</v>
      </c>
      <c r="R270" s="123">
        <f t="shared" si="25"/>
        <v>3</v>
      </c>
      <c r="S270" s="59">
        <v>53.435000000000002</v>
      </c>
      <c r="T270" s="59">
        <v>0</v>
      </c>
      <c r="U270" s="60">
        <f t="shared" si="30"/>
        <v>261.78499999999997</v>
      </c>
    </row>
    <row r="271" spans="1:21" s="61" customFormat="1" ht="51.75" x14ac:dyDescent="0.3">
      <c r="A271" s="55" t="s">
        <v>862</v>
      </c>
      <c r="B271" s="101" t="s">
        <v>117</v>
      </c>
      <c r="C271" s="110" t="s">
        <v>361</v>
      </c>
      <c r="D271" s="56" t="s">
        <v>340</v>
      </c>
      <c r="E271" s="54" t="s">
        <v>671</v>
      </c>
      <c r="F271" s="56" t="s">
        <v>468</v>
      </c>
      <c r="G271" s="56" t="s">
        <v>534</v>
      </c>
      <c r="H271" s="57">
        <v>45096</v>
      </c>
      <c r="I271" s="57">
        <v>45100</v>
      </c>
      <c r="J271" s="54" t="s">
        <v>364</v>
      </c>
      <c r="K271" s="59">
        <f t="shared" si="26"/>
        <v>87.558000000000007</v>
      </c>
      <c r="L271" s="59">
        <f t="shared" si="27"/>
        <v>5</v>
      </c>
      <c r="M271" s="59">
        <f t="shared" si="28"/>
        <v>121.16800000000001</v>
      </c>
      <c r="N271" s="144">
        <v>121.16800000000001</v>
      </c>
      <c r="O271" s="59">
        <v>0</v>
      </c>
      <c r="P271" s="123">
        <f t="shared" si="29"/>
        <v>4</v>
      </c>
      <c r="Q271" s="59">
        <v>150.38399999999999</v>
      </c>
      <c r="R271" s="123">
        <f t="shared" si="25"/>
        <v>5</v>
      </c>
      <c r="S271" s="59">
        <v>166.238</v>
      </c>
      <c r="T271" s="59">
        <v>0</v>
      </c>
      <c r="U271" s="60">
        <f t="shared" si="30"/>
        <v>437.79</v>
      </c>
    </row>
    <row r="272" spans="1:21" s="61" customFormat="1" ht="69" x14ac:dyDescent="0.3">
      <c r="A272" s="55" t="s">
        <v>862</v>
      </c>
      <c r="B272" s="101" t="s">
        <v>117</v>
      </c>
      <c r="C272" s="110" t="s">
        <v>361</v>
      </c>
      <c r="D272" s="56" t="s">
        <v>340</v>
      </c>
      <c r="E272" s="54" t="s">
        <v>670</v>
      </c>
      <c r="F272" s="56" t="s">
        <v>468</v>
      </c>
      <c r="G272" s="56" t="s">
        <v>534</v>
      </c>
      <c r="H272" s="57">
        <v>45096</v>
      </c>
      <c r="I272" s="57">
        <v>45100</v>
      </c>
      <c r="J272" s="54" t="s">
        <v>364</v>
      </c>
      <c r="K272" s="59">
        <f t="shared" si="26"/>
        <v>88.589600000000004</v>
      </c>
      <c r="L272" s="59">
        <f t="shared" si="27"/>
        <v>5</v>
      </c>
      <c r="M272" s="59">
        <f t="shared" si="28"/>
        <v>144.49299999999999</v>
      </c>
      <c r="N272" s="59">
        <v>144.49299999999999</v>
      </c>
      <c r="O272" s="59">
        <v>0</v>
      </c>
      <c r="P272" s="123">
        <f t="shared" si="29"/>
        <v>4</v>
      </c>
      <c r="Q272" s="59">
        <v>132.21700000000001</v>
      </c>
      <c r="R272" s="123">
        <f t="shared" si="25"/>
        <v>5</v>
      </c>
      <c r="S272" s="59">
        <v>166.238</v>
      </c>
      <c r="T272" s="59">
        <v>0</v>
      </c>
      <c r="U272" s="60">
        <f t="shared" si="30"/>
        <v>442.94800000000004</v>
      </c>
    </row>
    <row r="273" spans="1:21" s="61" customFormat="1" ht="69" x14ac:dyDescent="0.3">
      <c r="A273" s="55" t="s">
        <v>862</v>
      </c>
      <c r="B273" s="101" t="s">
        <v>118</v>
      </c>
      <c r="C273" s="110" t="s">
        <v>361</v>
      </c>
      <c r="D273" s="56" t="s">
        <v>277</v>
      </c>
      <c r="E273" s="54" t="s">
        <v>662</v>
      </c>
      <c r="F273" s="56" t="s">
        <v>468</v>
      </c>
      <c r="G273" s="56" t="s">
        <v>534</v>
      </c>
      <c r="H273" s="57">
        <v>45090</v>
      </c>
      <c r="I273" s="57">
        <v>45092</v>
      </c>
      <c r="J273" s="54" t="s">
        <v>364</v>
      </c>
      <c r="K273" s="59">
        <f t="shared" si="26"/>
        <v>112.02033333333333</v>
      </c>
      <c r="L273" s="59">
        <f t="shared" si="27"/>
        <v>4</v>
      </c>
      <c r="M273" s="59">
        <f t="shared" si="28"/>
        <v>150.65100000000001</v>
      </c>
      <c r="N273" s="59">
        <v>150.65100000000001</v>
      </c>
      <c r="O273" s="59">
        <v>0</v>
      </c>
      <c r="P273" s="123">
        <f t="shared" si="29"/>
        <v>2</v>
      </c>
      <c r="Q273" s="59">
        <v>78.468000000000004</v>
      </c>
      <c r="R273" s="123">
        <f t="shared" si="25"/>
        <v>3</v>
      </c>
      <c r="S273" s="59">
        <v>99.727000000000004</v>
      </c>
      <c r="T273" s="59">
        <v>7.2149999999999999</v>
      </c>
      <c r="U273" s="60">
        <f t="shared" si="30"/>
        <v>336.06099999999998</v>
      </c>
    </row>
    <row r="274" spans="1:21" s="103" customFormat="1" ht="51.75" x14ac:dyDescent="0.3">
      <c r="A274" s="55" t="s">
        <v>862</v>
      </c>
      <c r="B274" s="101" t="s">
        <v>455</v>
      </c>
      <c r="C274" s="110" t="s">
        <v>361</v>
      </c>
      <c r="D274" s="56" t="s">
        <v>456</v>
      </c>
      <c r="E274" s="54" t="s">
        <v>658</v>
      </c>
      <c r="F274" s="56" t="s">
        <v>468</v>
      </c>
      <c r="G274" s="56" t="s">
        <v>534</v>
      </c>
      <c r="H274" s="57">
        <v>45099</v>
      </c>
      <c r="I274" s="57">
        <v>45101</v>
      </c>
      <c r="J274" s="54" t="s">
        <v>364</v>
      </c>
      <c r="K274" s="59">
        <f t="shared" si="26"/>
        <v>129.91</v>
      </c>
      <c r="L274" s="59">
        <f t="shared" si="27"/>
        <v>3.375</v>
      </c>
      <c r="M274" s="59">
        <f t="shared" si="28"/>
        <v>227.62100000000001</v>
      </c>
      <c r="N274" s="59">
        <v>227.62100000000001</v>
      </c>
      <c r="O274" s="59">
        <v>0</v>
      </c>
      <c r="P274" s="123">
        <f t="shared" si="29"/>
        <v>2</v>
      </c>
      <c r="Q274" s="59">
        <v>62.241999999999997</v>
      </c>
      <c r="R274" s="123">
        <f t="shared" si="25"/>
        <v>3</v>
      </c>
      <c r="S274" s="59">
        <v>99.867000000000004</v>
      </c>
      <c r="T274" s="59">
        <v>0</v>
      </c>
      <c r="U274" s="60">
        <f t="shared" si="30"/>
        <v>389.73</v>
      </c>
    </row>
    <row r="275" spans="1:21" s="61" customFormat="1" ht="34.5" x14ac:dyDescent="0.3">
      <c r="A275" s="55" t="s">
        <v>862</v>
      </c>
      <c r="B275" s="101" t="s">
        <v>457</v>
      </c>
      <c r="C275" s="110" t="s">
        <v>361</v>
      </c>
      <c r="D275" s="56" t="s">
        <v>438</v>
      </c>
      <c r="E275" s="54" t="s">
        <v>658</v>
      </c>
      <c r="F275" s="56" t="s">
        <v>468</v>
      </c>
      <c r="G275" s="56" t="s">
        <v>534</v>
      </c>
      <c r="H275" s="57">
        <v>45094</v>
      </c>
      <c r="I275" s="57">
        <v>45096</v>
      </c>
      <c r="J275" s="54" t="s">
        <v>439</v>
      </c>
      <c r="K275" s="59">
        <f t="shared" si="26"/>
        <v>21.160333333333334</v>
      </c>
      <c r="L275" s="59">
        <f t="shared" si="27"/>
        <v>3.375</v>
      </c>
      <c r="M275" s="59">
        <f t="shared" si="28"/>
        <v>0</v>
      </c>
      <c r="N275" s="144">
        <v>0</v>
      </c>
      <c r="O275" s="59">
        <v>0</v>
      </c>
      <c r="P275" s="123">
        <f t="shared" si="29"/>
        <v>2</v>
      </c>
      <c r="Q275" s="59">
        <v>0</v>
      </c>
      <c r="R275" s="123">
        <f t="shared" si="25"/>
        <v>3</v>
      </c>
      <c r="S275" s="59">
        <v>63.481000000000002</v>
      </c>
      <c r="T275" s="59">
        <v>0</v>
      </c>
      <c r="U275" s="60">
        <f t="shared" si="30"/>
        <v>63.481000000000002</v>
      </c>
    </row>
    <row r="276" spans="1:21" s="61" customFormat="1" ht="51.75" x14ac:dyDescent="0.3">
      <c r="A276" s="55" t="s">
        <v>862</v>
      </c>
      <c r="B276" s="101" t="s">
        <v>109</v>
      </c>
      <c r="C276" s="110" t="s">
        <v>361</v>
      </c>
      <c r="D276" s="56" t="s">
        <v>269</v>
      </c>
      <c r="E276" s="54" t="s">
        <v>657</v>
      </c>
      <c r="F276" s="56" t="s">
        <v>468</v>
      </c>
      <c r="G276" s="56" t="s">
        <v>534</v>
      </c>
      <c r="H276" s="57">
        <v>45040</v>
      </c>
      <c r="I276" s="57">
        <v>45043</v>
      </c>
      <c r="J276" s="54" t="s">
        <v>386</v>
      </c>
      <c r="K276" s="59">
        <f t="shared" si="26"/>
        <v>17.637</v>
      </c>
      <c r="L276" s="59">
        <f t="shared" si="27"/>
        <v>4.2</v>
      </c>
      <c r="M276" s="59">
        <f t="shared" si="28"/>
        <v>70.548000000000002</v>
      </c>
      <c r="N276" s="144">
        <v>70.548000000000002</v>
      </c>
      <c r="O276" s="59">
        <v>0</v>
      </c>
      <c r="P276" s="123">
        <f t="shared" si="29"/>
        <v>3</v>
      </c>
      <c r="Q276" s="59">
        <v>0</v>
      </c>
      <c r="R276" s="123">
        <f t="shared" si="25"/>
        <v>4</v>
      </c>
      <c r="S276" s="59">
        <v>0</v>
      </c>
      <c r="T276" s="59">
        <v>0</v>
      </c>
      <c r="U276" s="60">
        <f t="shared" si="30"/>
        <v>70.548000000000002</v>
      </c>
    </row>
    <row r="277" spans="1:21" s="61" customFormat="1" ht="51.75" x14ac:dyDescent="0.3">
      <c r="A277" s="55" t="s">
        <v>862</v>
      </c>
      <c r="B277" s="101" t="s">
        <v>458</v>
      </c>
      <c r="C277" s="110" t="s">
        <v>361</v>
      </c>
      <c r="D277" s="56" t="s">
        <v>459</v>
      </c>
      <c r="E277" s="54" t="s">
        <v>658</v>
      </c>
      <c r="F277" s="56" t="s">
        <v>468</v>
      </c>
      <c r="G277" s="56" t="s">
        <v>534</v>
      </c>
      <c r="H277" s="57">
        <v>45091</v>
      </c>
      <c r="I277" s="57">
        <v>45094</v>
      </c>
      <c r="J277" s="54" t="s">
        <v>382</v>
      </c>
      <c r="K277" s="59">
        <f t="shared" si="26"/>
        <v>41.358999999999995</v>
      </c>
      <c r="L277" s="59">
        <f t="shared" si="27"/>
        <v>3.375</v>
      </c>
      <c r="M277" s="59">
        <f t="shared" si="28"/>
        <v>0</v>
      </c>
      <c r="N277" s="59">
        <v>0</v>
      </c>
      <c r="O277" s="59">
        <v>0</v>
      </c>
      <c r="P277" s="123">
        <f t="shared" si="29"/>
        <v>3</v>
      </c>
      <c r="Q277" s="59">
        <v>78.731999999999999</v>
      </c>
      <c r="R277" s="123">
        <f t="shared" si="25"/>
        <v>4</v>
      </c>
      <c r="S277" s="59">
        <v>86.703999999999994</v>
      </c>
      <c r="T277" s="59">
        <v>0</v>
      </c>
      <c r="U277" s="60">
        <f t="shared" si="30"/>
        <v>165.43599999999998</v>
      </c>
    </row>
    <row r="278" spans="1:21" s="61" customFormat="1" ht="51.75" x14ac:dyDescent="0.3">
      <c r="A278" s="55" t="s">
        <v>862</v>
      </c>
      <c r="B278" s="101" t="s">
        <v>119</v>
      </c>
      <c r="C278" s="110" t="s">
        <v>361</v>
      </c>
      <c r="D278" s="56" t="s">
        <v>339</v>
      </c>
      <c r="E278" s="54" t="s">
        <v>657</v>
      </c>
      <c r="F278" s="56" t="s">
        <v>468</v>
      </c>
      <c r="G278" s="56" t="s">
        <v>534</v>
      </c>
      <c r="H278" s="57">
        <v>45096</v>
      </c>
      <c r="I278" s="57">
        <v>45100</v>
      </c>
      <c r="J278" s="54" t="s">
        <v>535</v>
      </c>
      <c r="K278" s="59">
        <f t="shared" si="26"/>
        <v>413.94039999999995</v>
      </c>
      <c r="L278" s="59">
        <f t="shared" si="27"/>
        <v>4.2</v>
      </c>
      <c r="M278" s="59">
        <f t="shared" si="28"/>
        <v>1356.4649999999999</v>
      </c>
      <c r="N278" s="59">
        <v>1356.4649999999999</v>
      </c>
      <c r="O278" s="59">
        <v>0</v>
      </c>
      <c r="P278" s="123">
        <f t="shared" si="29"/>
        <v>4</v>
      </c>
      <c r="Q278" s="59">
        <v>440.22199999999998</v>
      </c>
      <c r="R278" s="123">
        <f t="shared" si="25"/>
        <v>5</v>
      </c>
      <c r="S278" s="59">
        <v>273.01499999999999</v>
      </c>
      <c r="T278" s="59">
        <v>0</v>
      </c>
      <c r="U278" s="60">
        <f t="shared" si="30"/>
        <v>2069.7019999999998</v>
      </c>
    </row>
    <row r="279" spans="1:21" s="103" customFormat="1" ht="51.75" x14ac:dyDescent="0.3">
      <c r="A279" s="55" t="s">
        <v>862</v>
      </c>
      <c r="B279" s="101" t="s">
        <v>120</v>
      </c>
      <c r="C279" s="110" t="s">
        <v>361</v>
      </c>
      <c r="D279" s="56" t="s">
        <v>278</v>
      </c>
      <c r="E279" s="54" t="s">
        <v>672</v>
      </c>
      <c r="F279" s="56" t="s">
        <v>468</v>
      </c>
      <c r="G279" s="56" t="s">
        <v>534</v>
      </c>
      <c r="H279" s="57">
        <v>45105</v>
      </c>
      <c r="I279" s="57">
        <v>45107</v>
      </c>
      <c r="J279" s="54" t="s">
        <v>416</v>
      </c>
      <c r="K279" s="59">
        <f t="shared" si="26"/>
        <v>53.777999999999999</v>
      </c>
      <c r="L279" s="59">
        <f t="shared" si="27"/>
        <v>3</v>
      </c>
      <c r="M279" s="59">
        <f t="shared" si="28"/>
        <v>0</v>
      </c>
      <c r="N279" s="59">
        <v>0</v>
      </c>
      <c r="O279" s="59">
        <v>0</v>
      </c>
      <c r="P279" s="123">
        <f t="shared" si="29"/>
        <v>2</v>
      </c>
      <c r="Q279" s="59">
        <v>0</v>
      </c>
      <c r="R279" s="123">
        <f t="shared" si="25"/>
        <v>3</v>
      </c>
      <c r="S279" s="59">
        <v>161.334</v>
      </c>
      <c r="T279" s="59">
        <v>0</v>
      </c>
      <c r="U279" s="60">
        <f t="shared" si="30"/>
        <v>161.334</v>
      </c>
    </row>
    <row r="280" spans="1:21" s="61" customFormat="1" ht="51.75" x14ac:dyDescent="0.3">
      <c r="A280" s="55" t="s">
        <v>862</v>
      </c>
      <c r="B280" s="101" t="s">
        <v>120</v>
      </c>
      <c r="C280" s="110" t="s">
        <v>361</v>
      </c>
      <c r="D280" s="56" t="s">
        <v>278</v>
      </c>
      <c r="E280" s="54" t="s">
        <v>673</v>
      </c>
      <c r="F280" s="56" t="s">
        <v>468</v>
      </c>
      <c r="G280" s="56" t="s">
        <v>534</v>
      </c>
      <c r="H280" s="57">
        <v>45105</v>
      </c>
      <c r="I280" s="57">
        <v>45107</v>
      </c>
      <c r="J280" s="54" t="s">
        <v>416</v>
      </c>
      <c r="K280" s="59">
        <f t="shared" si="26"/>
        <v>53.777999999999999</v>
      </c>
      <c r="L280" s="59">
        <f t="shared" si="27"/>
        <v>3</v>
      </c>
      <c r="M280" s="59">
        <f t="shared" si="28"/>
        <v>0</v>
      </c>
      <c r="N280" s="59">
        <v>0</v>
      </c>
      <c r="O280" s="59">
        <v>0</v>
      </c>
      <c r="P280" s="123">
        <f t="shared" si="29"/>
        <v>2</v>
      </c>
      <c r="Q280" s="59">
        <v>0</v>
      </c>
      <c r="R280" s="123">
        <f t="shared" si="25"/>
        <v>3</v>
      </c>
      <c r="S280" s="59">
        <v>161.334</v>
      </c>
      <c r="T280" s="59">
        <v>0</v>
      </c>
      <c r="U280" s="60">
        <f t="shared" si="30"/>
        <v>161.334</v>
      </c>
    </row>
    <row r="281" spans="1:21" s="61" customFormat="1" ht="51.75" x14ac:dyDescent="0.3">
      <c r="A281" s="55" t="s">
        <v>862</v>
      </c>
      <c r="B281" s="101" t="s">
        <v>121</v>
      </c>
      <c r="C281" s="110" t="s">
        <v>361</v>
      </c>
      <c r="D281" s="56" t="s">
        <v>279</v>
      </c>
      <c r="E281" s="54" t="s">
        <v>674</v>
      </c>
      <c r="F281" s="56" t="s">
        <v>468</v>
      </c>
      <c r="G281" s="56" t="s">
        <v>534</v>
      </c>
      <c r="H281" s="57">
        <v>45096</v>
      </c>
      <c r="I281" s="57">
        <v>45100</v>
      </c>
      <c r="J281" s="54" t="s">
        <v>389</v>
      </c>
      <c r="K281" s="59">
        <f t="shared" si="26"/>
        <v>351.07</v>
      </c>
      <c r="L281" s="59">
        <f t="shared" si="27"/>
        <v>5</v>
      </c>
      <c r="M281" s="59">
        <f t="shared" si="28"/>
        <v>1755.35</v>
      </c>
      <c r="N281" s="144">
        <v>1755.35</v>
      </c>
      <c r="O281" s="59">
        <v>0</v>
      </c>
      <c r="P281" s="123">
        <f t="shared" si="29"/>
        <v>4</v>
      </c>
      <c r="Q281" s="59">
        <v>0</v>
      </c>
      <c r="R281" s="123">
        <f t="shared" si="25"/>
        <v>5</v>
      </c>
      <c r="S281" s="59">
        <v>0</v>
      </c>
      <c r="T281" s="59">
        <v>0</v>
      </c>
      <c r="U281" s="60">
        <f t="shared" si="30"/>
        <v>1755.35</v>
      </c>
    </row>
    <row r="282" spans="1:21" s="61" customFormat="1" ht="51.75" x14ac:dyDescent="0.3">
      <c r="A282" s="55" t="s">
        <v>862</v>
      </c>
      <c r="B282" s="101" t="s">
        <v>445</v>
      </c>
      <c r="C282" s="110" t="s">
        <v>361</v>
      </c>
      <c r="D282" s="56" t="s">
        <v>428</v>
      </c>
      <c r="E282" s="54" t="s">
        <v>658</v>
      </c>
      <c r="F282" s="56" t="s">
        <v>468</v>
      </c>
      <c r="G282" s="56" t="s">
        <v>534</v>
      </c>
      <c r="H282" s="57">
        <v>45036</v>
      </c>
      <c r="I282" s="57">
        <v>45038</v>
      </c>
      <c r="J282" s="54" t="s">
        <v>364</v>
      </c>
      <c r="K282" s="59">
        <f t="shared" si="26"/>
        <v>125.06633333333332</v>
      </c>
      <c r="L282" s="59">
        <f t="shared" si="27"/>
        <v>3.375</v>
      </c>
      <c r="M282" s="59">
        <f t="shared" si="28"/>
        <v>202.797</v>
      </c>
      <c r="N282" s="144">
        <v>202.797</v>
      </c>
      <c r="O282" s="59">
        <v>0</v>
      </c>
      <c r="P282" s="123">
        <f t="shared" si="29"/>
        <v>2</v>
      </c>
      <c r="Q282" s="59">
        <v>62.354999999999997</v>
      </c>
      <c r="R282" s="123">
        <f t="shared" si="25"/>
        <v>3</v>
      </c>
      <c r="S282" s="59">
        <v>100.047</v>
      </c>
      <c r="T282" s="59">
        <v>10</v>
      </c>
      <c r="U282" s="60">
        <f t="shared" si="30"/>
        <v>375.19899999999996</v>
      </c>
    </row>
    <row r="283" spans="1:21" s="61" customFormat="1" ht="69" x14ac:dyDescent="0.3">
      <c r="A283" s="55" t="s">
        <v>862</v>
      </c>
      <c r="B283" s="101" t="s">
        <v>446</v>
      </c>
      <c r="C283" s="110" t="s">
        <v>361</v>
      </c>
      <c r="D283" s="56" t="s">
        <v>442</v>
      </c>
      <c r="E283" s="54" t="s">
        <v>659</v>
      </c>
      <c r="F283" s="56" t="s">
        <v>468</v>
      </c>
      <c r="G283" s="56" t="s">
        <v>534</v>
      </c>
      <c r="H283" s="57">
        <v>45080</v>
      </c>
      <c r="I283" s="57">
        <v>45082</v>
      </c>
      <c r="J283" s="54" t="s">
        <v>430</v>
      </c>
      <c r="K283" s="59">
        <f t="shared" si="26"/>
        <v>216.26333333333332</v>
      </c>
      <c r="L283" s="59">
        <f t="shared" si="27"/>
        <v>3</v>
      </c>
      <c r="M283" s="59">
        <f t="shared" si="28"/>
        <v>372.29199999999997</v>
      </c>
      <c r="N283" s="144">
        <v>372.29199999999997</v>
      </c>
      <c r="O283" s="59">
        <v>0</v>
      </c>
      <c r="P283" s="123">
        <f t="shared" si="29"/>
        <v>2</v>
      </c>
      <c r="Q283" s="59">
        <v>137.30799999999999</v>
      </c>
      <c r="R283" s="123">
        <f t="shared" si="25"/>
        <v>3</v>
      </c>
      <c r="S283" s="59">
        <v>139.19</v>
      </c>
      <c r="T283" s="59">
        <v>0</v>
      </c>
      <c r="U283" s="60">
        <f t="shared" si="30"/>
        <v>648.79</v>
      </c>
    </row>
    <row r="284" spans="1:21" s="61" customFormat="1" ht="103.5" x14ac:dyDescent="0.3">
      <c r="A284" s="55" t="s">
        <v>862</v>
      </c>
      <c r="B284" s="101" t="s">
        <v>110</v>
      </c>
      <c r="C284" s="110" t="s">
        <v>361</v>
      </c>
      <c r="D284" s="56" t="s">
        <v>270</v>
      </c>
      <c r="E284" s="54" t="s">
        <v>660</v>
      </c>
      <c r="F284" s="56" t="s">
        <v>468</v>
      </c>
      <c r="G284" s="56" t="s">
        <v>534</v>
      </c>
      <c r="H284" s="57">
        <v>45041</v>
      </c>
      <c r="I284" s="57">
        <v>45044</v>
      </c>
      <c r="J284" s="54" t="s">
        <v>386</v>
      </c>
      <c r="K284" s="59">
        <f t="shared" si="26"/>
        <v>17.611499999999999</v>
      </c>
      <c r="L284" s="59">
        <f t="shared" si="27"/>
        <v>4.5</v>
      </c>
      <c r="M284" s="59">
        <f t="shared" si="28"/>
        <v>70.445999999999998</v>
      </c>
      <c r="N284" s="144">
        <v>70.445999999999998</v>
      </c>
      <c r="O284" s="59">
        <v>0</v>
      </c>
      <c r="P284" s="123">
        <f t="shared" si="29"/>
        <v>3</v>
      </c>
      <c r="Q284" s="59">
        <v>0</v>
      </c>
      <c r="R284" s="123">
        <f t="shared" si="25"/>
        <v>4</v>
      </c>
      <c r="S284" s="59">
        <v>0</v>
      </c>
      <c r="T284" s="59">
        <v>0</v>
      </c>
      <c r="U284" s="60">
        <f t="shared" si="30"/>
        <v>70.445999999999998</v>
      </c>
    </row>
    <row r="285" spans="1:21" s="61" customFormat="1" ht="51.75" x14ac:dyDescent="0.3">
      <c r="A285" s="55" t="s">
        <v>862</v>
      </c>
      <c r="B285" s="101" t="s">
        <v>111</v>
      </c>
      <c r="C285" s="110" t="s">
        <v>361</v>
      </c>
      <c r="D285" s="56" t="s">
        <v>271</v>
      </c>
      <c r="E285" s="54" t="s">
        <v>657</v>
      </c>
      <c r="F285" s="56" t="s">
        <v>468</v>
      </c>
      <c r="G285" s="56" t="s">
        <v>534</v>
      </c>
      <c r="H285" s="57">
        <v>45053</v>
      </c>
      <c r="I285" s="57">
        <v>45056</v>
      </c>
      <c r="J285" s="54" t="s">
        <v>375</v>
      </c>
      <c r="K285" s="59">
        <f t="shared" si="26"/>
        <v>130.02074999999999</v>
      </c>
      <c r="L285" s="59">
        <f t="shared" si="27"/>
        <v>4.2</v>
      </c>
      <c r="M285" s="59">
        <f t="shared" si="28"/>
        <v>296</v>
      </c>
      <c r="N285" s="144">
        <v>296</v>
      </c>
      <c r="O285" s="59">
        <v>0</v>
      </c>
      <c r="P285" s="123">
        <f t="shared" si="29"/>
        <v>3</v>
      </c>
      <c r="Q285" s="59">
        <v>0</v>
      </c>
      <c r="R285" s="123">
        <f t="shared" si="25"/>
        <v>4</v>
      </c>
      <c r="S285" s="59">
        <v>224.083</v>
      </c>
      <c r="T285" s="59">
        <v>0</v>
      </c>
      <c r="U285" s="60">
        <f t="shared" si="30"/>
        <v>520.08299999999997</v>
      </c>
    </row>
    <row r="286" spans="1:21" s="61" customFormat="1" ht="51.75" x14ac:dyDescent="0.3">
      <c r="A286" s="55" t="s">
        <v>862</v>
      </c>
      <c r="B286" s="101" t="s">
        <v>447</v>
      </c>
      <c r="C286" s="110" t="s">
        <v>361</v>
      </c>
      <c r="D286" s="56" t="s">
        <v>448</v>
      </c>
      <c r="E286" s="54" t="s">
        <v>658</v>
      </c>
      <c r="F286" s="56" t="s">
        <v>468</v>
      </c>
      <c r="G286" s="56" t="s">
        <v>534</v>
      </c>
      <c r="H286" s="57">
        <v>45060</v>
      </c>
      <c r="I286" s="57">
        <v>45065</v>
      </c>
      <c r="J286" s="54" t="s">
        <v>387</v>
      </c>
      <c r="K286" s="59">
        <f t="shared" si="26"/>
        <v>97.930833333333339</v>
      </c>
      <c r="L286" s="59">
        <f t="shared" si="27"/>
        <v>3.375</v>
      </c>
      <c r="M286" s="59">
        <f t="shared" si="28"/>
        <v>344.75900000000001</v>
      </c>
      <c r="N286" s="144">
        <v>344.75900000000001</v>
      </c>
      <c r="O286" s="59">
        <v>0</v>
      </c>
      <c r="P286" s="123">
        <f t="shared" si="29"/>
        <v>5</v>
      </c>
      <c r="Q286" s="59">
        <v>167.49199999999999</v>
      </c>
      <c r="R286" s="123">
        <f t="shared" si="25"/>
        <v>6</v>
      </c>
      <c r="S286" s="59">
        <v>75.334000000000003</v>
      </c>
      <c r="T286" s="59">
        <v>0</v>
      </c>
      <c r="U286" s="60">
        <f t="shared" si="30"/>
        <v>587.58500000000004</v>
      </c>
    </row>
    <row r="287" spans="1:21" s="61" customFormat="1" ht="51.75" x14ac:dyDescent="0.3">
      <c r="A287" s="55" t="s">
        <v>862</v>
      </c>
      <c r="B287" s="101" t="s">
        <v>112</v>
      </c>
      <c r="C287" s="110" t="s">
        <v>361</v>
      </c>
      <c r="D287" s="56" t="s">
        <v>272</v>
      </c>
      <c r="E287" s="54" t="s">
        <v>658</v>
      </c>
      <c r="F287" s="56" t="s">
        <v>468</v>
      </c>
      <c r="G287" s="56" t="s">
        <v>534</v>
      </c>
      <c r="H287" s="57">
        <v>45053</v>
      </c>
      <c r="I287" s="57">
        <v>45055</v>
      </c>
      <c r="J287" s="54" t="s">
        <v>375</v>
      </c>
      <c r="K287" s="59">
        <f t="shared" si="26"/>
        <v>98.694999999999993</v>
      </c>
      <c r="L287" s="59">
        <f t="shared" si="27"/>
        <v>3.375</v>
      </c>
      <c r="M287" s="59">
        <f t="shared" si="28"/>
        <v>284</v>
      </c>
      <c r="N287" s="144">
        <v>284</v>
      </c>
      <c r="O287" s="59">
        <v>0</v>
      </c>
      <c r="P287" s="123">
        <f t="shared" si="29"/>
        <v>2</v>
      </c>
      <c r="Q287" s="59">
        <v>0</v>
      </c>
      <c r="R287" s="123">
        <f t="shared" si="25"/>
        <v>3</v>
      </c>
      <c r="S287" s="59">
        <v>7.085</v>
      </c>
      <c r="T287" s="59">
        <v>5</v>
      </c>
      <c r="U287" s="60">
        <f t="shared" si="30"/>
        <v>296.08499999999998</v>
      </c>
    </row>
    <row r="288" spans="1:21" s="61" customFormat="1" ht="69" x14ac:dyDescent="0.3">
      <c r="A288" s="55" t="s">
        <v>862</v>
      </c>
      <c r="B288" s="101" t="s">
        <v>113</v>
      </c>
      <c r="C288" s="110" t="s">
        <v>361</v>
      </c>
      <c r="D288" s="56" t="s">
        <v>273</v>
      </c>
      <c r="E288" s="54" t="s">
        <v>662</v>
      </c>
      <c r="F288" s="56" t="s">
        <v>468</v>
      </c>
      <c r="G288" s="56" t="s">
        <v>534</v>
      </c>
      <c r="H288" s="57">
        <v>45069</v>
      </c>
      <c r="I288" s="57">
        <v>45072</v>
      </c>
      <c r="J288" s="54" t="s">
        <v>364</v>
      </c>
      <c r="K288" s="59">
        <f t="shared" si="26"/>
        <v>112.42525000000001</v>
      </c>
      <c r="L288" s="59">
        <f t="shared" si="27"/>
        <v>4</v>
      </c>
      <c r="M288" s="59">
        <f t="shared" si="28"/>
        <v>152.858</v>
      </c>
      <c r="N288" s="59">
        <v>152.858</v>
      </c>
      <c r="O288" s="59">
        <v>0</v>
      </c>
      <c r="P288" s="123">
        <f t="shared" si="29"/>
        <v>3</v>
      </c>
      <c r="Q288" s="59">
        <v>155.50399999999999</v>
      </c>
      <c r="R288" s="123">
        <f t="shared" si="25"/>
        <v>4</v>
      </c>
      <c r="S288" s="59">
        <v>133.13800000000001</v>
      </c>
      <c r="T288" s="59">
        <v>8.2010000000000005</v>
      </c>
      <c r="U288" s="60">
        <f t="shared" si="30"/>
        <v>449.70100000000002</v>
      </c>
    </row>
    <row r="289" spans="1:21" s="61" customFormat="1" ht="51.75" x14ac:dyDescent="0.3">
      <c r="A289" s="55" t="s">
        <v>864</v>
      </c>
      <c r="B289" s="101" t="s">
        <v>462</v>
      </c>
      <c r="C289" s="110" t="s">
        <v>361</v>
      </c>
      <c r="D289" s="56" t="s">
        <v>442</v>
      </c>
      <c r="E289" s="54" t="s">
        <v>678</v>
      </c>
      <c r="F289" s="56" t="s">
        <v>468</v>
      </c>
      <c r="G289" s="56" t="s">
        <v>534</v>
      </c>
      <c r="H289" s="57">
        <v>45049</v>
      </c>
      <c r="I289" s="57">
        <v>45051</v>
      </c>
      <c r="J289" s="54" t="s">
        <v>373</v>
      </c>
      <c r="K289" s="59">
        <f t="shared" si="26"/>
        <v>162.97533333333334</v>
      </c>
      <c r="L289" s="59">
        <f t="shared" si="27"/>
        <v>3</v>
      </c>
      <c r="M289" s="59">
        <f t="shared" si="28"/>
        <v>333.577</v>
      </c>
      <c r="N289" s="59">
        <v>333.577</v>
      </c>
      <c r="O289" s="59">
        <v>0</v>
      </c>
      <c r="P289" s="123">
        <f t="shared" si="29"/>
        <v>2</v>
      </c>
      <c r="Q289" s="59">
        <v>85.79</v>
      </c>
      <c r="R289" s="123">
        <f t="shared" si="25"/>
        <v>3</v>
      </c>
      <c r="S289" s="59">
        <v>69.558999999999997</v>
      </c>
      <c r="T289" s="59">
        <v>0</v>
      </c>
      <c r="U289" s="60">
        <f t="shared" si="30"/>
        <v>488.92600000000004</v>
      </c>
    </row>
    <row r="290" spans="1:21" s="61" customFormat="1" ht="51.75" x14ac:dyDescent="0.3">
      <c r="A290" s="55" t="s">
        <v>865</v>
      </c>
      <c r="B290" s="101" t="s">
        <v>124</v>
      </c>
      <c r="C290" s="110" t="s">
        <v>361</v>
      </c>
      <c r="D290" s="56" t="s">
        <v>283</v>
      </c>
      <c r="E290" s="54" t="s">
        <v>679</v>
      </c>
      <c r="F290" s="56" t="s">
        <v>468</v>
      </c>
      <c r="G290" s="56" t="s">
        <v>534</v>
      </c>
      <c r="H290" s="57">
        <v>45032</v>
      </c>
      <c r="I290" s="57">
        <v>45034</v>
      </c>
      <c r="J290" s="143" t="s">
        <v>391</v>
      </c>
      <c r="K290" s="59">
        <f t="shared" si="26"/>
        <v>154.62733333333333</v>
      </c>
      <c r="L290" s="59">
        <f t="shared" si="27"/>
        <v>3.25</v>
      </c>
      <c r="M290" s="59">
        <f t="shared" si="28"/>
        <v>216.62</v>
      </c>
      <c r="N290" s="144">
        <v>216.62</v>
      </c>
      <c r="O290" s="59">
        <v>0</v>
      </c>
      <c r="P290" s="123">
        <f t="shared" si="29"/>
        <v>2</v>
      </c>
      <c r="Q290" s="59">
        <v>123.843</v>
      </c>
      <c r="R290" s="123">
        <f t="shared" si="25"/>
        <v>3</v>
      </c>
      <c r="S290" s="59">
        <v>123.419</v>
      </c>
      <c r="T290" s="59">
        <v>0</v>
      </c>
      <c r="U290" s="60">
        <f t="shared" si="30"/>
        <v>463.88200000000001</v>
      </c>
    </row>
    <row r="291" spans="1:21" s="61" customFormat="1" ht="69" x14ac:dyDescent="0.3">
      <c r="A291" s="55" t="s">
        <v>865</v>
      </c>
      <c r="B291" s="101" t="s">
        <v>132</v>
      </c>
      <c r="C291" s="110" t="s">
        <v>361</v>
      </c>
      <c r="D291" s="56" t="s">
        <v>291</v>
      </c>
      <c r="E291" s="54" t="s">
        <v>686</v>
      </c>
      <c r="F291" s="56" t="s">
        <v>468</v>
      </c>
      <c r="G291" s="56" t="s">
        <v>534</v>
      </c>
      <c r="H291" s="57">
        <v>45084</v>
      </c>
      <c r="I291" s="57">
        <v>45086</v>
      </c>
      <c r="J291" s="54" t="s">
        <v>394</v>
      </c>
      <c r="K291" s="59">
        <f t="shared" si="26"/>
        <v>133.90700000000001</v>
      </c>
      <c r="L291" s="59">
        <f t="shared" si="27"/>
        <v>3</v>
      </c>
      <c r="M291" s="59">
        <f t="shared" si="28"/>
        <v>302.411</v>
      </c>
      <c r="N291" s="59">
        <v>302.411</v>
      </c>
      <c r="O291" s="59">
        <v>0</v>
      </c>
      <c r="P291" s="123">
        <f t="shared" si="29"/>
        <v>2</v>
      </c>
      <c r="Q291" s="59">
        <v>51.78</v>
      </c>
      <c r="R291" s="123">
        <f t="shared" si="25"/>
        <v>3</v>
      </c>
      <c r="S291" s="59">
        <v>47.53</v>
      </c>
      <c r="T291" s="59">
        <v>0</v>
      </c>
      <c r="U291" s="60">
        <f t="shared" si="30"/>
        <v>401.721</v>
      </c>
    </row>
    <row r="292" spans="1:21" s="61" customFormat="1" ht="51.75" x14ac:dyDescent="0.3">
      <c r="A292" s="55" t="s">
        <v>865</v>
      </c>
      <c r="B292" s="101" t="s">
        <v>133</v>
      </c>
      <c r="C292" s="110" t="s">
        <v>361</v>
      </c>
      <c r="D292" s="56" t="s">
        <v>265</v>
      </c>
      <c r="E292" s="54" t="s">
        <v>679</v>
      </c>
      <c r="F292" s="56" t="s">
        <v>468</v>
      </c>
      <c r="G292" s="56" t="s">
        <v>534</v>
      </c>
      <c r="H292" s="57">
        <v>45084</v>
      </c>
      <c r="I292" s="57">
        <v>45086</v>
      </c>
      <c r="J292" s="54" t="s">
        <v>378</v>
      </c>
      <c r="K292" s="59">
        <f t="shared" si="26"/>
        <v>53.514999999999993</v>
      </c>
      <c r="L292" s="59">
        <f t="shared" si="27"/>
        <v>3.25</v>
      </c>
      <c r="M292" s="59">
        <f t="shared" si="28"/>
        <v>107.1</v>
      </c>
      <c r="N292" s="59">
        <v>107.1</v>
      </c>
      <c r="O292" s="59">
        <v>0</v>
      </c>
      <c r="P292" s="123">
        <f t="shared" si="29"/>
        <v>2</v>
      </c>
      <c r="Q292" s="59">
        <v>0</v>
      </c>
      <c r="R292" s="123">
        <f t="shared" si="25"/>
        <v>3</v>
      </c>
      <c r="S292" s="59">
        <v>53.445</v>
      </c>
      <c r="T292" s="59">
        <v>0</v>
      </c>
      <c r="U292" s="60">
        <f t="shared" si="30"/>
        <v>160.54499999999999</v>
      </c>
    </row>
    <row r="293" spans="1:21" s="61" customFormat="1" ht="103.5" x14ac:dyDescent="0.3">
      <c r="A293" s="55" t="s">
        <v>865</v>
      </c>
      <c r="B293" s="101" t="s">
        <v>133</v>
      </c>
      <c r="C293" s="110" t="s">
        <v>361</v>
      </c>
      <c r="D293" s="56" t="s">
        <v>265</v>
      </c>
      <c r="E293" s="54" t="s">
        <v>687</v>
      </c>
      <c r="F293" s="56" t="s">
        <v>468</v>
      </c>
      <c r="G293" s="56" t="s">
        <v>534</v>
      </c>
      <c r="H293" s="57">
        <v>45084</v>
      </c>
      <c r="I293" s="57">
        <v>45086</v>
      </c>
      <c r="J293" s="54" t="s">
        <v>378</v>
      </c>
      <c r="K293" s="59">
        <f t="shared" si="26"/>
        <v>53.514999999999993</v>
      </c>
      <c r="L293" s="59">
        <f t="shared" si="27"/>
        <v>3</v>
      </c>
      <c r="M293" s="59">
        <f t="shared" si="28"/>
        <v>107.1</v>
      </c>
      <c r="N293" s="59">
        <v>107.1</v>
      </c>
      <c r="O293" s="59">
        <v>0</v>
      </c>
      <c r="P293" s="123">
        <f t="shared" si="29"/>
        <v>2</v>
      </c>
      <c r="Q293" s="59">
        <v>0</v>
      </c>
      <c r="R293" s="123">
        <f t="shared" si="25"/>
        <v>3</v>
      </c>
      <c r="S293" s="59">
        <v>53.445</v>
      </c>
      <c r="T293" s="59">
        <v>0</v>
      </c>
      <c r="U293" s="60">
        <f t="shared" si="30"/>
        <v>160.54499999999999</v>
      </c>
    </row>
    <row r="294" spans="1:21" s="61" customFormat="1" ht="51.75" x14ac:dyDescent="0.3">
      <c r="A294" s="55" t="s">
        <v>865</v>
      </c>
      <c r="B294" s="101" t="s">
        <v>134</v>
      </c>
      <c r="C294" s="110" t="s">
        <v>361</v>
      </c>
      <c r="D294" s="56" t="s">
        <v>292</v>
      </c>
      <c r="E294" s="54" t="s">
        <v>683</v>
      </c>
      <c r="F294" s="56" t="s">
        <v>468</v>
      </c>
      <c r="G294" s="56" t="s">
        <v>534</v>
      </c>
      <c r="H294" s="57">
        <v>45085</v>
      </c>
      <c r="I294" s="57">
        <v>45088</v>
      </c>
      <c r="J294" s="54" t="s">
        <v>395</v>
      </c>
      <c r="K294" s="59">
        <f t="shared" si="26"/>
        <v>365.38674999999995</v>
      </c>
      <c r="L294" s="59">
        <f t="shared" si="27"/>
        <v>4</v>
      </c>
      <c r="M294" s="59">
        <f t="shared" si="28"/>
        <v>1184.2539999999999</v>
      </c>
      <c r="N294" s="59">
        <v>1184.2539999999999</v>
      </c>
      <c r="O294" s="59">
        <v>0</v>
      </c>
      <c r="P294" s="123">
        <f t="shared" si="29"/>
        <v>3</v>
      </c>
      <c r="Q294" s="59">
        <v>176.6</v>
      </c>
      <c r="R294" s="123">
        <f t="shared" si="25"/>
        <v>4</v>
      </c>
      <c r="S294" s="59">
        <v>100.693</v>
      </c>
      <c r="T294" s="59">
        <v>0</v>
      </c>
      <c r="U294" s="60">
        <f t="shared" si="30"/>
        <v>1461.5469999999998</v>
      </c>
    </row>
    <row r="295" spans="1:21" s="103" customFormat="1" ht="51.75" x14ac:dyDescent="0.3">
      <c r="A295" s="55" t="s">
        <v>865</v>
      </c>
      <c r="B295" s="101" t="s">
        <v>135</v>
      </c>
      <c r="C295" s="110" t="s">
        <v>361</v>
      </c>
      <c r="D295" s="56" t="s">
        <v>293</v>
      </c>
      <c r="E295" s="54" t="s">
        <v>679</v>
      </c>
      <c r="F295" s="56" t="s">
        <v>468</v>
      </c>
      <c r="G295" s="56" t="s">
        <v>534</v>
      </c>
      <c r="H295" s="57">
        <v>45089</v>
      </c>
      <c r="I295" s="57">
        <v>45092</v>
      </c>
      <c r="J295" s="54" t="s">
        <v>396</v>
      </c>
      <c r="K295" s="59">
        <f t="shared" si="26"/>
        <v>109.233</v>
      </c>
      <c r="L295" s="59">
        <f t="shared" si="27"/>
        <v>3.25</v>
      </c>
      <c r="M295" s="59">
        <f t="shared" si="28"/>
        <v>306</v>
      </c>
      <c r="N295" s="59">
        <v>306</v>
      </c>
      <c r="O295" s="59">
        <v>0</v>
      </c>
      <c r="P295" s="123">
        <f t="shared" si="29"/>
        <v>3</v>
      </c>
      <c r="Q295" s="59">
        <v>62.813000000000002</v>
      </c>
      <c r="R295" s="123">
        <f t="shared" si="25"/>
        <v>4</v>
      </c>
      <c r="S295" s="59">
        <v>68.119</v>
      </c>
      <c r="T295" s="59">
        <v>0</v>
      </c>
      <c r="U295" s="60">
        <f t="shared" si="30"/>
        <v>436.93200000000002</v>
      </c>
    </row>
    <row r="296" spans="1:21" s="61" customFormat="1" ht="103.5" x14ac:dyDescent="0.3">
      <c r="A296" s="55" t="s">
        <v>865</v>
      </c>
      <c r="B296" s="101" t="s">
        <v>135</v>
      </c>
      <c r="C296" s="110" t="s">
        <v>361</v>
      </c>
      <c r="D296" s="56" t="s">
        <v>293</v>
      </c>
      <c r="E296" s="54" t="s">
        <v>688</v>
      </c>
      <c r="F296" s="56" t="s">
        <v>468</v>
      </c>
      <c r="G296" s="56" t="s">
        <v>534</v>
      </c>
      <c r="H296" s="57">
        <v>45089</v>
      </c>
      <c r="I296" s="57">
        <v>45092</v>
      </c>
      <c r="J296" s="54" t="s">
        <v>396</v>
      </c>
      <c r="K296" s="59">
        <f t="shared" si="26"/>
        <v>109.233</v>
      </c>
      <c r="L296" s="59">
        <f t="shared" si="27"/>
        <v>4</v>
      </c>
      <c r="M296" s="59">
        <f t="shared" si="28"/>
        <v>306</v>
      </c>
      <c r="N296" s="59">
        <v>306</v>
      </c>
      <c r="O296" s="59">
        <v>0</v>
      </c>
      <c r="P296" s="123">
        <f t="shared" si="29"/>
        <v>3</v>
      </c>
      <c r="Q296" s="59">
        <v>62.813000000000002</v>
      </c>
      <c r="R296" s="123">
        <f t="shared" si="25"/>
        <v>4</v>
      </c>
      <c r="S296" s="59">
        <v>68.119</v>
      </c>
      <c r="T296" s="59">
        <v>0</v>
      </c>
      <c r="U296" s="60">
        <f t="shared" si="30"/>
        <v>436.93200000000002</v>
      </c>
    </row>
    <row r="297" spans="1:21" s="103" customFormat="1" ht="51.75" x14ac:dyDescent="0.3">
      <c r="A297" s="55" t="s">
        <v>865</v>
      </c>
      <c r="B297" s="101" t="s">
        <v>136</v>
      </c>
      <c r="C297" s="110" t="s">
        <v>361</v>
      </c>
      <c r="D297" s="56" t="s">
        <v>294</v>
      </c>
      <c r="E297" s="54" t="s">
        <v>680</v>
      </c>
      <c r="F297" s="56" t="s">
        <v>468</v>
      </c>
      <c r="G297" s="56" t="s">
        <v>534</v>
      </c>
      <c r="H297" s="57">
        <v>45104</v>
      </c>
      <c r="I297" s="57">
        <v>45106</v>
      </c>
      <c r="J297" s="54" t="s">
        <v>416</v>
      </c>
      <c r="K297" s="59">
        <f t="shared" si="26"/>
        <v>285.74600000000004</v>
      </c>
      <c r="L297" s="59">
        <f t="shared" si="27"/>
        <v>3.3333333333333335</v>
      </c>
      <c r="M297" s="59">
        <f t="shared" si="28"/>
        <v>661.26400000000001</v>
      </c>
      <c r="N297" s="59">
        <v>661.26400000000001</v>
      </c>
      <c r="O297" s="59">
        <v>0</v>
      </c>
      <c r="P297" s="123">
        <f t="shared" si="29"/>
        <v>2</v>
      </c>
      <c r="Q297" s="59">
        <v>36.807000000000002</v>
      </c>
      <c r="R297" s="123">
        <f t="shared" si="25"/>
        <v>3</v>
      </c>
      <c r="S297" s="59">
        <v>159.167</v>
      </c>
      <c r="T297" s="59">
        <v>0</v>
      </c>
      <c r="U297" s="60">
        <f t="shared" si="30"/>
        <v>857.23800000000006</v>
      </c>
    </row>
    <row r="298" spans="1:21" s="61" customFormat="1" ht="51.75" x14ac:dyDescent="0.3">
      <c r="A298" s="55" t="s">
        <v>865</v>
      </c>
      <c r="B298" s="101" t="s">
        <v>137</v>
      </c>
      <c r="C298" s="110" t="s">
        <v>361</v>
      </c>
      <c r="D298" s="56" t="s">
        <v>295</v>
      </c>
      <c r="E298" s="54" t="s">
        <v>683</v>
      </c>
      <c r="F298" s="56" t="s">
        <v>468</v>
      </c>
      <c r="G298" s="56" t="s">
        <v>534</v>
      </c>
      <c r="H298" s="57">
        <v>45089</v>
      </c>
      <c r="I298" s="57">
        <v>45093</v>
      </c>
      <c r="J298" s="143" t="s">
        <v>398</v>
      </c>
      <c r="K298" s="59">
        <f t="shared" si="26"/>
        <v>37</v>
      </c>
      <c r="L298" s="59">
        <f t="shared" si="27"/>
        <v>4</v>
      </c>
      <c r="M298" s="59">
        <f t="shared" si="28"/>
        <v>185</v>
      </c>
      <c r="N298" s="59">
        <v>185</v>
      </c>
      <c r="O298" s="59">
        <v>0</v>
      </c>
      <c r="P298" s="123">
        <f t="shared" si="29"/>
        <v>4</v>
      </c>
      <c r="Q298" s="59">
        <v>0</v>
      </c>
      <c r="R298" s="123">
        <f t="shared" si="25"/>
        <v>5</v>
      </c>
      <c r="S298" s="59">
        <v>0</v>
      </c>
      <c r="T298" s="59">
        <v>0</v>
      </c>
      <c r="U298" s="60">
        <f t="shared" si="30"/>
        <v>185</v>
      </c>
    </row>
    <row r="299" spans="1:21" s="61" customFormat="1" ht="86.25" x14ac:dyDescent="0.3">
      <c r="A299" s="55" t="s">
        <v>865</v>
      </c>
      <c r="B299" s="101" t="s">
        <v>125</v>
      </c>
      <c r="C299" s="110" t="s">
        <v>361</v>
      </c>
      <c r="D299" s="56" t="s">
        <v>284</v>
      </c>
      <c r="E299" s="54" t="s">
        <v>680</v>
      </c>
      <c r="F299" s="56" t="s">
        <v>468</v>
      </c>
      <c r="G299" s="56" t="s">
        <v>534</v>
      </c>
      <c r="H299" s="57">
        <v>45053</v>
      </c>
      <c r="I299" s="57">
        <v>45056</v>
      </c>
      <c r="J299" s="143" t="s">
        <v>392</v>
      </c>
      <c r="K299" s="59">
        <f t="shared" si="26"/>
        <v>113.916</v>
      </c>
      <c r="L299" s="59">
        <f t="shared" si="27"/>
        <v>3.3333333333333335</v>
      </c>
      <c r="M299" s="59">
        <f t="shared" si="28"/>
        <v>0</v>
      </c>
      <c r="N299" s="59">
        <v>0</v>
      </c>
      <c r="O299" s="59">
        <v>0</v>
      </c>
      <c r="P299" s="123">
        <f t="shared" si="29"/>
        <v>3</v>
      </c>
      <c r="Q299" s="59">
        <v>265.029</v>
      </c>
      <c r="R299" s="123">
        <f t="shared" ref="R299:R310" si="31">I299-H299+1</f>
        <v>4</v>
      </c>
      <c r="S299" s="59">
        <v>190.63499999999999</v>
      </c>
      <c r="T299" s="59">
        <v>0</v>
      </c>
      <c r="U299" s="60">
        <f t="shared" si="30"/>
        <v>455.66399999999999</v>
      </c>
    </row>
    <row r="300" spans="1:21" s="61" customFormat="1" ht="86.25" x14ac:dyDescent="0.3">
      <c r="A300" s="55" t="s">
        <v>865</v>
      </c>
      <c r="B300" s="101" t="s">
        <v>126</v>
      </c>
      <c r="C300" s="110" t="s">
        <v>361</v>
      </c>
      <c r="D300" s="56" t="s">
        <v>285</v>
      </c>
      <c r="E300" s="54" t="s">
        <v>681</v>
      </c>
      <c r="F300" s="56" t="s">
        <v>468</v>
      </c>
      <c r="G300" s="56" t="s">
        <v>534</v>
      </c>
      <c r="H300" s="57">
        <v>45053</v>
      </c>
      <c r="I300" s="57">
        <v>45056</v>
      </c>
      <c r="J300" s="54" t="s">
        <v>392</v>
      </c>
      <c r="K300" s="59">
        <f t="shared" si="26"/>
        <v>275.34325000000001</v>
      </c>
      <c r="L300" s="59">
        <f t="shared" si="27"/>
        <v>4</v>
      </c>
      <c r="M300" s="59">
        <f t="shared" si="28"/>
        <v>627.51400000000001</v>
      </c>
      <c r="N300" s="144">
        <v>627.51400000000001</v>
      </c>
      <c r="O300" s="59">
        <v>0</v>
      </c>
      <c r="P300" s="123">
        <f t="shared" si="29"/>
        <v>3</v>
      </c>
      <c r="Q300" s="59">
        <v>264.85199999999998</v>
      </c>
      <c r="R300" s="123">
        <f t="shared" si="31"/>
        <v>4</v>
      </c>
      <c r="S300" s="59">
        <v>190.50700000000001</v>
      </c>
      <c r="T300" s="59">
        <v>18.5</v>
      </c>
      <c r="U300" s="60">
        <f t="shared" si="30"/>
        <v>1101.373</v>
      </c>
    </row>
    <row r="301" spans="1:21" s="61" customFormat="1" ht="51.75" x14ac:dyDescent="0.3">
      <c r="A301" s="55" t="s">
        <v>865</v>
      </c>
      <c r="B301" s="101" t="s">
        <v>464</v>
      </c>
      <c r="C301" s="110" t="s">
        <v>361</v>
      </c>
      <c r="D301" s="56" t="s">
        <v>442</v>
      </c>
      <c r="E301" s="54" t="s">
        <v>679</v>
      </c>
      <c r="F301" s="56" t="s">
        <v>468</v>
      </c>
      <c r="G301" s="56" t="s">
        <v>534</v>
      </c>
      <c r="H301" s="57">
        <v>45049</v>
      </c>
      <c r="I301" s="57">
        <v>45051</v>
      </c>
      <c r="J301" s="54" t="s">
        <v>373</v>
      </c>
      <c r="K301" s="59">
        <f t="shared" si="26"/>
        <v>178.20100000000002</v>
      </c>
      <c r="L301" s="59">
        <f t="shared" si="27"/>
        <v>3.25</v>
      </c>
      <c r="M301" s="59">
        <f t="shared" si="28"/>
        <v>379.25400000000002</v>
      </c>
      <c r="N301" s="144">
        <v>379.25400000000002</v>
      </c>
      <c r="O301" s="59">
        <v>0</v>
      </c>
      <c r="P301" s="123">
        <f t="shared" si="29"/>
        <v>2</v>
      </c>
      <c r="Q301" s="59">
        <v>85.79</v>
      </c>
      <c r="R301" s="123">
        <f t="shared" si="31"/>
        <v>3</v>
      </c>
      <c r="S301" s="59">
        <v>69.558999999999997</v>
      </c>
      <c r="T301" s="59">
        <v>0</v>
      </c>
      <c r="U301" s="60">
        <f t="shared" si="30"/>
        <v>534.60300000000007</v>
      </c>
    </row>
    <row r="302" spans="1:21" s="61" customFormat="1" ht="86.25" x14ac:dyDescent="0.3">
      <c r="A302" s="55" t="s">
        <v>865</v>
      </c>
      <c r="B302" s="101" t="s">
        <v>127</v>
      </c>
      <c r="C302" s="110" t="s">
        <v>361</v>
      </c>
      <c r="D302" s="56" t="s">
        <v>286</v>
      </c>
      <c r="E302" s="54" t="s">
        <v>682</v>
      </c>
      <c r="F302" s="56" t="s">
        <v>468</v>
      </c>
      <c r="G302" s="56" t="s">
        <v>534</v>
      </c>
      <c r="H302" s="57">
        <v>45055</v>
      </c>
      <c r="I302" s="57">
        <v>45057</v>
      </c>
      <c r="J302" s="54" t="s">
        <v>393</v>
      </c>
      <c r="K302" s="59">
        <f t="shared" si="26"/>
        <v>246.44066666666666</v>
      </c>
      <c r="L302" s="59">
        <f t="shared" si="27"/>
        <v>3</v>
      </c>
      <c r="M302" s="59">
        <f t="shared" si="28"/>
        <v>390.56700000000001</v>
      </c>
      <c r="N302" s="144">
        <v>390.56700000000001</v>
      </c>
      <c r="O302" s="59">
        <v>0</v>
      </c>
      <c r="P302" s="123">
        <f t="shared" si="29"/>
        <v>2</v>
      </c>
      <c r="Q302" s="59">
        <v>189.06899999999999</v>
      </c>
      <c r="R302" s="123">
        <f t="shared" si="31"/>
        <v>3</v>
      </c>
      <c r="S302" s="59">
        <v>159.68600000000001</v>
      </c>
      <c r="T302" s="59">
        <v>0</v>
      </c>
      <c r="U302" s="60">
        <f t="shared" si="30"/>
        <v>739.322</v>
      </c>
    </row>
    <row r="303" spans="1:21" s="61" customFormat="1" ht="51.75" x14ac:dyDescent="0.3">
      <c r="A303" s="55" t="s">
        <v>865</v>
      </c>
      <c r="B303" s="101" t="s">
        <v>128</v>
      </c>
      <c r="C303" s="110" t="s">
        <v>361</v>
      </c>
      <c r="D303" s="56" t="s">
        <v>287</v>
      </c>
      <c r="E303" s="54" t="s">
        <v>680</v>
      </c>
      <c r="F303" s="56" t="s">
        <v>468</v>
      </c>
      <c r="G303" s="56" t="s">
        <v>534</v>
      </c>
      <c r="H303" s="57">
        <v>45084</v>
      </c>
      <c r="I303" s="57">
        <v>45086</v>
      </c>
      <c r="J303" s="54" t="s">
        <v>394</v>
      </c>
      <c r="K303" s="59">
        <f t="shared" si="26"/>
        <v>133.90700000000001</v>
      </c>
      <c r="L303" s="59">
        <f t="shared" si="27"/>
        <v>3.3333333333333335</v>
      </c>
      <c r="M303" s="59">
        <f t="shared" si="28"/>
        <v>302.411</v>
      </c>
      <c r="N303" s="144">
        <v>302.411</v>
      </c>
      <c r="O303" s="59">
        <v>0</v>
      </c>
      <c r="P303" s="123">
        <f t="shared" si="29"/>
        <v>2</v>
      </c>
      <c r="Q303" s="59">
        <v>51.78</v>
      </c>
      <c r="R303" s="123">
        <f t="shared" si="31"/>
        <v>3</v>
      </c>
      <c r="S303" s="59">
        <v>47.53</v>
      </c>
      <c r="T303" s="59">
        <v>0</v>
      </c>
      <c r="U303" s="60">
        <f t="shared" si="30"/>
        <v>401.721</v>
      </c>
    </row>
    <row r="304" spans="1:21" s="61" customFormat="1" ht="51.75" x14ac:dyDescent="0.3">
      <c r="A304" s="55" t="s">
        <v>865</v>
      </c>
      <c r="B304" s="101" t="s">
        <v>129</v>
      </c>
      <c r="C304" s="110" t="s">
        <v>361</v>
      </c>
      <c r="D304" s="56" t="s">
        <v>288</v>
      </c>
      <c r="E304" s="54" t="s">
        <v>683</v>
      </c>
      <c r="F304" s="56" t="s">
        <v>468</v>
      </c>
      <c r="G304" s="56" t="s">
        <v>534</v>
      </c>
      <c r="H304" s="57">
        <v>45056</v>
      </c>
      <c r="I304" s="57">
        <v>45058</v>
      </c>
      <c r="J304" s="54" t="s">
        <v>386</v>
      </c>
      <c r="K304" s="59">
        <f t="shared" si="26"/>
        <v>41.467999999999996</v>
      </c>
      <c r="L304" s="59">
        <f t="shared" si="27"/>
        <v>4</v>
      </c>
      <c r="M304" s="59">
        <f t="shared" si="28"/>
        <v>0</v>
      </c>
      <c r="N304" s="144">
        <v>0</v>
      </c>
      <c r="O304" s="59">
        <v>0</v>
      </c>
      <c r="P304" s="123">
        <f t="shared" si="29"/>
        <v>2</v>
      </c>
      <c r="Q304" s="59">
        <v>66.451999999999998</v>
      </c>
      <c r="R304" s="123">
        <f t="shared" si="31"/>
        <v>3</v>
      </c>
      <c r="S304" s="59">
        <v>57.951999999999998</v>
      </c>
      <c r="T304" s="59">
        <v>0</v>
      </c>
      <c r="U304" s="60">
        <f t="shared" si="30"/>
        <v>124.404</v>
      </c>
    </row>
    <row r="305" spans="1:21" s="61" customFormat="1" ht="86.25" x14ac:dyDescent="0.3">
      <c r="A305" s="55" t="s">
        <v>865</v>
      </c>
      <c r="B305" s="101" t="s">
        <v>130</v>
      </c>
      <c r="C305" s="110" t="s">
        <v>361</v>
      </c>
      <c r="D305" s="56" t="s">
        <v>289</v>
      </c>
      <c r="E305" s="54" t="s">
        <v>684</v>
      </c>
      <c r="F305" s="56" t="s">
        <v>468</v>
      </c>
      <c r="G305" s="56" t="s">
        <v>534</v>
      </c>
      <c r="H305" s="57">
        <v>45083</v>
      </c>
      <c r="I305" s="57">
        <v>45085</v>
      </c>
      <c r="J305" s="54" t="s">
        <v>416</v>
      </c>
      <c r="K305" s="59">
        <f t="shared" si="26"/>
        <v>219.92600000000002</v>
      </c>
      <c r="L305" s="59">
        <f t="shared" si="27"/>
        <v>3</v>
      </c>
      <c r="M305" s="59">
        <f t="shared" si="28"/>
        <v>359.80700000000002</v>
      </c>
      <c r="N305" s="144">
        <v>359.80700000000002</v>
      </c>
      <c r="O305" s="59">
        <v>0</v>
      </c>
      <c r="P305" s="123">
        <f t="shared" si="29"/>
        <v>2</v>
      </c>
      <c r="Q305" s="59">
        <v>140.572</v>
      </c>
      <c r="R305" s="123">
        <f t="shared" si="31"/>
        <v>3</v>
      </c>
      <c r="S305" s="59">
        <v>159.399</v>
      </c>
      <c r="T305" s="59">
        <v>0</v>
      </c>
      <c r="U305" s="60">
        <f t="shared" si="30"/>
        <v>659.77800000000002</v>
      </c>
    </row>
    <row r="306" spans="1:21" s="61" customFormat="1" ht="86.25" x14ac:dyDescent="0.3">
      <c r="A306" s="55" t="s">
        <v>865</v>
      </c>
      <c r="B306" s="101" t="s">
        <v>131</v>
      </c>
      <c r="C306" s="110" t="s">
        <v>361</v>
      </c>
      <c r="D306" s="56" t="s">
        <v>290</v>
      </c>
      <c r="E306" s="54" t="s">
        <v>685</v>
      </c>
      <c r="F306" s="56" t="s">
        <v>468</v>
      </c>
      <c r="G306" s="56" t="s">
        <v>534</v>
      </c>
      <c r="H306" s="57">
        <v>45070</v>
      </c>
      <c r="I306" s="57">
        <v>45072</v>
      </c>
      <c r="J306" s="54" t="s">
        <v>397</v>
      </c>
      <c r="K306" s="59">
        <f t="shared" si="26"/>
        <v>196.08666666666667</v>
      </c>
      <c r="L306" s="59">
        <f t="shared" si="27"/>
        <v>3</v>
      </c>
      <c r="M306" s="59">
        <f t="shared" si="28"/>
        <v>320.55900000000003</v>
      </c>
      <c r="N306" s="144">
        <v>320.55900000000003</v>
      </c>
      <c r="O306" s="59">
        <v>0</v>
      </c>
      <c r="P306" s="123">
        <f t="shared" si="29"/>
        <v>2</v>
      </c>
      <c r="Q306" s="59">
        <v>111.32899999999999</v>
      </c>
      <c r="R306" s="123">
        <f t="shared" si="31"/>
        <v>3</v>
      </c>
      <c r="S306" s="59">
        <v>141.88200000000001</v>
      </c>
      <c r="T306" s="59">
        <v>14.49</v>
      </c>
      <c r="U306" s="60">
        <f t="shared" si="30"/>
        <v>588.26</v>
      </c>
    </row>
    <row r="307" spans="1:21" s="61" customFormat="1" ht="51.75" x14ac:dyDescent="0.3">
      <c r="A307" s="55" t="s">
        <v>866</v>
      </c>
      <c r="B307" s="101" t="s">
        <v>138</v>
      </c>
      <c r="C307" s="110" t="s">
        <v>361</v>
      </c>
      <c r="D307" s="56" t="s">
        <v>297</v>
      </c>
      <c r="E307" s="54" t="s">
        <v>689</v>
      </c>
      <c r="F307" s="56" t="s">
        <v>468</v>
      </c>
      <c r="G307" s="56" t="s">
        <v>534</v>
      </c>
      <c r="H307" s="57">
        <v>45033</v>
      </c>
      <c r="I307" s="57">
        <v>45035</v>
      </c>
      <c r="J307" s="54" t="s">
        <v>376</v>
      </c>
      <c r="K307" s="59">
        <f t="shared" si="26"/>
        <v>227.06999999999996</v>
      </c>
      <c r="L307" s="59">
        <f t="shared" si="27"/>
        <v>3</v>
      </c>
      <c r="M307" s="59">
        <f t="shared" si="28"/>
        <v>369.28</v>
      </c>
      <c r="N307" s="144">
        <v>369.28</v>
      </c>
      <c r="O307" s="59">
        <v>0</v>
      </c>
      <c r="P307" s="123">
        <f t="shared" si="29"/>
        <v>2</v>
      </c>
      <c r="Q307" s="59">
        <v>94.103999999999999</v>
      </c>
      <c r="R307" s="123">
        <f t="shared" si="31"/>
        <v>3</v>
      </c>
      <c r="S307" s="59">
        <v>179.02600000000001</v>
      </c>
      <c r="T307" s="59">
        <v>38.799999999999997</v>
      </c>
      <c r="U307" s="60">
        <f t="shared" si="30"/>
        <v>681.20999999999992</v>
      </c>
    </row>
    <row r="308" spans="1:21" s="61" customFormat="1" ht="51.75" x14ac:dyDescent="0.3">
      <c r="A308" s="55" t="s">
        <v>866</v>
      </c>
      <c r="B308" s="101" t="s">
        <v>139</v>
      </c>
      <c r="C308" s="110" t="s">
        <v>361</v>
      </c>
      <c r="D308" s="56" t="s">
        <v>298</v>
      </c>
      <c r="E308" s="54" t="s">
        <v>690</v>
      </c>
      <c r="F308" s="56" t="s">
        <v>468</v>
      </c>
      <c r="G308" s="56" t="s">
        <v>534</v>
      </c>
      <c r="H308" s="57">
        <v>45054</v>
      </c>
      <c r="I308" s="57">
        <v>45056</v>
      </c>
      <c r="J308" s="54" t="s">
        <v>399</v>
      </c>
      <c r="K308" s="59">
        <f t="shared" si="26"/>
        <v>56.16</v>
      </c>
      <c r="L308" s="59">
        <f t="shared" si="27"/>
        <v>3.5</v>
      </c>
      <c r="M308" s="59">
        <f t="shared" si="28"/>
        <v>0</v>
      </c>
      <c r="N308" s="144">
        <v>0</v>
      </c>
      <c r="O308" s="59">
        <v>0</v>
      </c>
      <c r="P308" s="123">
        <f t="shared" si="29"/>
        <v>2</v>
      </c>
      <c r="Q308" s="59">
        <v>0</v>
      </c>
      <c r="R308" s="123">
        <f t="shared" si="31"/>
        <v>3</v>
      </c>
      <c r="S308" s="59">
        <v>168.48</v>
      </c>
      <c r="T308" s="59">
        <v>0</v>
      </c>
      <c r="U308" s="60">
        <f t="shared" si="30"/>
        <v>168.48</v>
      </c>
    </row>
    <row r="309" spans="1:21" s="61" customFormat="1" ht="51.75" x14ac:dyDescent="0.3">
      <c r="A309" s="55" t="s">
        <v>866</v>
      </c>
      <c r="B309" s="101" t="s">
        <v>465</v>
      </c>
      <c r="C309" s="110" t="s">
        <v>361</v>
      </c>
      <c r="D309" s="56" t="s">
        <v>466</v>
      </c>
      <c r="E309" s="54" t="s">
        <v>691</v>
      </c>
      <c r="F309" s="56" t="s">
        <v>468</v>
      </c>
      <c r="G309" s="56" t="s">
        <v>534</v>
      </c>
      <c r="H309" s="57">
        <v>45082</v>
      </c>
      <c r="I309" s="57">
        <v>45084</v>
      </c>
      <c r="J309" s="54" t="s">
        <v>380</v>
      </c>
      <c r="K309" s="59">
        <f t="shared" si="26"/>
        <v>550.6776666666666</v>
      </c>
      <c r="L309" s="59">
        <f t="shared" si="27"/>
        <v>3</v>
      </c>
      <c r="M309" s="59">
        <f t="shared" si="28"/>
        <v>801.86400000000003</v>
      </c>
      <c r="N309" s="144">
        <v>801.86400000000003</v>
      </c>
      <c r="O309" s="59">
        <v>0</v>
      </c>
      <c r="P309" s="123">
        <f t="shared" si="29"/>
        <v>2</v>
      </c>
      <c r="Q309" s="59">
        <v>359.67500000000001</v>
      </c>
      <c r="R309" s="123">
        <f t="shared" si="31"/>
        <v>3</v>
      </c>
      <c r="S309" s="59">
        <v>490.49400000000003</v>
      </c>
      <c r="T309" s="59">
        <v>0</v>
      </c>
      <c r="U309" s="60">
        <f t="shared" si="30"/>
        <v>1652.0329999999999</v>
      </c>
    </row>
    <row r="310" spans="1:21" s="61" customFormat="1" ht="86.25" x14ac:dyDescent="0.3">
      <c r="A310" s="55" t="s">
        <v>866</v>
      </c>
      <c r="B310" s="101" t="s">
        <v>140</v>
      </c>
      <c r="C310" s="110" t="s">
        <v>361</v>
      </c>
      <c r="D310" s="56" t="s">
        <v>299</v>
      </c>
      <c r="E310" s="54" t="s">
        <v>690</v>
      </c>
      <c r="F310" s="56" t="s">
        <v>468</v>
      </c>
      <c r="G310" s="56" t="s">
        <v>534</v>
      </c>
      <c r="H310" s="57">
        <v>45111</v>
      </c>
      <c r="I310" s="57">
        <v>45114</v>
      </c>
      <c r="J310" s="54" t="s">
        <v>392</v>
      </c>
      <c r="K310" s="59">
        <f t="shared" si="26"/>
        <v>87.241749999999996</v>
      </c>
      <c r="L310" s="59">
        <f t="shared" si="27"/>
        <v>3.5</v>
      </c>
      <c r="M310" s="59">
        <f t="shared" si="28"/>
        <v>0</v>
      </c>
      <c r="N310" s="144">
        <v>0</v>
      </c>
      <c r="O310" s="59">
        <v>0</v>
      </c>
      <c r="P310" s="123">
        <f t="shared" si="29"/>
        <v>3</v>
      </c>
      <c r="Q310" s="59">
        <v>158.70599999999999</v>
      </c>
      <c r="R310" s="123">
        <f t="shared" si="31"/>
        <v>4</v>
      </c>
      <c r="S310" s="59">
        <v>190.261</v>
      </c>
      <c r="T310" s="59">
        <v>0</v>
      </c>
      <c r="U310" s="60">
        <f t="shared" si="30"/>
        <v>348.96699999999998</v>
      </c>
    </row>
    <row r="311" spans="1:21" s="61" customFormat="1" ht="17.25" x14ac:dyDescent="0.3">
      <c r="A311" s="129"/>
      <c r="B311" s="104"/>
      <c r="C311" s="84"/>
      <c r="D311" s="85"/>
      <c r="H311" s="105"/>
      <c r="I311" s="105"/>
      <c r="K311" s="149">
        <f>AVERAGE(K2:K310)</f>
        <v>108.2068086679578</v>
      </c>
      <c r="L311" s="106"/>
      <c r="M311" s="106"/>
      <c r="N311" s="106"/>
      <c r="O311" s="106"/>
      <c r="P311" s="124"/>
      <c r="Q311" s="106"/>
      <c r="R311" s="124"/>
      <c r="S311" s="106"/>
      <c r="T311" s="106"/>
      <c r="U311" s="107"/>
    </row>
    <row r="312" spans="1:21" s="61" customFormat="1" ht="17.25" x14ac:dyDescent="0.3">
      <c r="A312" s="129"/>
      <c r="B312" s="104"/>
      <c r="C312" s="84"/>
      <c r="D312" s="85"/>
      <c r="H312" s="105"/>
      <c r="I312" s="105"/>
      <c r="L312" s="158">
        <f>SUM(L2:L311)</f>
        <v>1429.0000000000007</v>
      </c>
      <c r="M312" s="106"/>
      <c r="N312" s="106"/>
      <c r="O312" s="106"/>
      <c r="P312" s="124"/>
      <c r="Q312" s="106"/>
      <c r="R312" s="158">
        <f>SUM(R2:R311)</f>
        <v>1429</v>
      </c>
      <c r="S312" s="158">
        <f t="shared" ref="S312:T312" si="32">SUM(S2:S311)</f>
        <v>39453.044599999979</v>
      </c>
      <c r="T312" s="158">
        <f t="shared" si="32"/>
        <v>1513.567</v>
      </c>
      <c r="U312" s="158">
        <f>SUM(U2:U311)</f>
        <v>142106.82404399998</v>
      </c>
    </row>
    <row r="313" spans="1:21" s="61" customFormat="1" ht="17.25" x14ac:dyDescent="0.3">
      <c r="A313" s="129"/>
      <c r="B313" s="104"/>
      <c r="C313" s="84"/>
      <c r="D313" s="85"/>
      <c r="H313" s="105"/>
      <c r="I313" s="105"/>
      <c r="L313" s="106"/>
      <c r="M313" s="106"/>
      <c r="N313" s="106"/>
      <c r="O313" s="106"/>
      <c r="P313" s="124"/>
      <c r="Q313" s="106"/>
      <c r="R313" s="124"/>
      <c r="S313" s="106"/>
      <c r="T313" s="106"/>
      <c r="U313" s="107"/>
    </row>
    <row r="314" spans="1:21" s="61" customFormat="1" ht="17.25" x14ac:dyDescent="0.3">
      <c r="A314" s="129"/>
      <c r="B314" s="104"/>
      <c r="C314" s="84"/>
      <c r="D314" s="85"/>
      <c r="H314" s="105"/>
      <c r="I314" s="105"/>
      <c r="L314" s="106"/>
      <c r="M314" s="106"/>
      <c r="N314" s="106"/>
      <c r="O314" s="106"/>
      <c r="P314" s="124"/>
      <c r="Q314" s="106"/>
      <c r="R314" s="124"/>
      <c r="S314" s="106"/>
      <c r="T314" s="106"/>
      <c r="U314" s="107"/>
    </row>
    <row r="315" spans="1:21" s="61" customFormat="1" ht="17.25" x14ac:dyDescent="0.3">
      <c r="A315" s="129"/>
      <c r="B315" s="104"/>
      <c r="C315" s="84"/>
      <c r="D315" s="85"/>
      <c r="H315" s="105"/>
      <c r="I315" s="105"/>
      <c r="L315" s="106"/>
      <c r="M315" s="106"/>
      <c r="N315" s="106"/>
      <c r="O315" s="106"/>
      <c r="P315" s="124"/>
      <c r="Q315" s="106"/>
      <c r="R315" s="124"/>
      <c r="S315" s="106"/>
      <c r="T315" s="106"/>
      <c r="U315" s="107"/>
    </row>
    <row r="316" spans="1:21" s="61" customFormat="1" ht="17.25" x14ac:dyDescent="0.3">
      <c r="A316" s="129"/>
      <c r="B316" s="104"/>
      <c r="C316" s="84"/>
      <c r="D316" s="85"/>
      <c r="H316" s="105"/>
      <c r="I316" s="105"/>
      <c r="L316" s="106"/>
      <c r="M316" s="106"/>
      <c r="N316" s="106"/>
      <c r="O316" s="106"/>
      <c r="P316" s="124"/>
      <c r="Q316" s="106"/>
      <c r="R316" s="124"/>
      <c r="S316" s="106"/>
      <c r="T316" s="106"/>
      <c r="U316" s="107"/>
    </row>
    <row r="317" spans="1:21" s="61" customFormat="1" ht="17.25" x14ac:dyDescent="0.3">
      <c r="A317" s="129"/>
      <c r="B317" s="104"/>
      <c r="C317" s="84"/>
      <c r="D317" s="85"/>
      <c r="H317" s="105"/>
      <c r="I317" s="105"/>
      <c r="L317" s="72"/>
      <c r="M317" s="72"/>
      <c r="N317" s="72"/>
      <c r="O317" s="72"/>
      <c r="P317" s="118"/>
      <c r="Q317" s="72"/>
      <c r="R317" s="118"/>
      <c r="S317" s="72"/>
      <c r="T317" s="72"/>
      <c r="U317" s="73"/>
    </row>
    <row r="318" spans="1:21" s="61" customFormat="1" ht="17.25" x14ac:dyDescent="0.3">
      <c r="A318" s="129"/>
      <c r="B318" s="104"/>
      <c r="C318" s="84"/>
      <c r="D318" s="85"/>
      <c r="H318" s="105"/>
      <c r="I318" s="105"/>
      <c r="K318" s="61">
        <f>SUM(K311)</f>
        <v>108.2068086679578</v>
      </c>
      <c r="L318" s="72"/>
      <c r="M318" s="72"/>
      <c r="N318" s="72"/>
      <c r="O318" s="72"/>
      <c r="P318" s="118"/>
      <c r="Q318" s="72"/>
      <c r="R318" s="118"/>
      <c r="S318" s="72"/>
      <c r="T318" s="72"/>
      <c r="U318" s="73"/>
    </row>
    <row r="319" spans="1:21" s="61" customFormat="1" ht="17.25" x14ac:dyDescent="0.3">
      <c r="A319" s="129"/>
      <c r="B319" s="104"/>
      <c r="C319" s="84"/>
      <c r="D319" s="85"/>
      <c r="H319" s="105"/>
      <c r="I319" s="105"/>
      <c r="L319" s="72"/>
      <c r="M319" s="72"/>
      <c r="N319" s="72"/>
      <c r="O319" s="72"/>
      <c r="P319" s="118"/>
      <c r="Q319" s="72"/>
      <c r="R319" s="118">
        <f>U312/R312</f>
        <v>99.444943347795643</v>
      </c>
      <c r="S319" s="72"/>
      <c r="T319" s="72"/>
      <c r="U319" s="73"/>
    </row>
  </sheetData>
  <autoFilter ref="A1:U310">
    <sortState ref="A2:U310">
      <sortCondition ref="B1:B31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59"/>
  <sheetViews>
    <sheetView zoomScale="70" zoomScaleNormal="70" workbookViewId="0">
      <pane xSplit="4" ySplit="10" topLeftCell="E11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ColWidth="9.140625" defaultRowHeight="15.75" outlineLevelRow="1" x14ac:dyDescent="0.25"/>
  <cols>
    <col min="1" max="1" width="69.5703125" style="68" bestFit="1" customWidth="1"/>
    <col min="2" max="2" width="11.7109375" style="69" bestFit="1" customWidth="1"/>
    <col min="3" max="3" width="29.28515625" style="108" bestFit="1" customWidth="1"/>
    <col min="4" max="4" width="32.42578125" style="70" customWidth="1"/>
    <col min="5" max="5" width="29.7109375" style="64" bestFit="1" customWidth="1"/>
    <col min="6" max="6" width="33.28515625" style="64" bestFit="1" customWidth="1"/>
    <col min="7" max="7" width="46.140625" style="64" customWidth="1"/>
    <col min="8" max="8" width="22.140625" style="71" bestFit="1" customWidth="1"/>
    <col min="9" max="9" width="22.85546875" style="71" customWidth="1"/>
    <col min="10" max="11" width="25.85546875" style="64" customWidth="1"/>
    <col min="12" max="12" width="27.28515625" style="72" customWidth="1"/>
    <col min="13" max="14" width="26.28515625" style="72" customWidth="1"/>
    <col min="15" max="15" width="26.28515625" style="118" customWidth="1"/>
    <col min="16" max="16" width="21.5703125" style="72" customWidth="1"/>
    <col min="17" max="17" width="21.5703125" style="118" customWidth="1"/>
    <col min="18" max="18" width="22.5703125" style="72" customWidth="1"/>
    <col min="19" max="19" width="17.7109375" style="72" customWidth="1"/>
    <col min="20" max="20" width="20.28515625" style="73" customWidth="1"/>
    <col min="21" max="16384" width="9.140625" style="64"/>
  </cols>
  <sheetData>
    <row r="1" spans="1:20" ht="22.5" x14ac:dyDescent="0.4">
      <c r="A1" s="175" t="s">
        <v>422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62"/>
      <c r="N1" s="62"/>
      <c r="O1" s="116"/>
      <c r="P1" s="63"/>
      <c r="Q1" s="119"/>
      <c r="R1" s="63"/>
      <c r="S1" s="63"/>
      <c r="T1" s="63"/>
    </row>
    <row r="2" spans="1:20" ht="41.25" customHeight="1" x14ac:dyDescent="0.25">
      <c r="A2" s="178" t="s">
        <v>363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65"/>
      <c r="N2" s="65"/>
      <c r="O2" s="117"/>
      <c r="P2" s="66"/>
      <c r="Q2" s="125"/>
      <c r="R2" s="66"/>
      <c r="S2" s="66"/>
      <c r="T2" s="67"/>
    </row>
    <row r="3" spans="1:20" x14ac:dyDescent="0.25">
      <c r="P3" s="177" t="s">
        <v>27</v>
      </c>
      <c r="Q3" s="177"/>
      <c r="R3" s="177"/>
      <c r="S3" s="177"/>
    </row>
    <row r="4" spans="1:20" x14ac:dyDescent="0.25">
      <c r="P4" s="177" t="s">
        <v>26</v>
      </c>
      <c r="Q4" s="177"/>
      <c r="R4" s="177"/>
      <c r="S4" s="177"/>
    </row>
    <row r="5" spans="1:20" ht="16.5" x14ac:dyDescent="0.3">
      <c r="S5" s="74"/>
    </row>
    <row r="6" spans="1:20" s="61" customFormat="1" ht="22.5" x14ac:dyDescent="0.4">
      <c r="A6" s="63"/>
      <c r="B6" s="75"/>
      <c r="C6" s="109"/>
      <c r="D6" s="76"/>
      <c r="E6" s="63"/>
      <c r="F6" s="63"/>
      <c r="G6" s="63"/>
      <c r="H6" s="77"/>
      <c r="I6" s="77"/>
      <c r="J6" s="63"/>
      <c r="K6" s="63"/>
      <c r="L6" s="63"/>
      <c r="M6" s="63"/>
      <c r="N6" s="63"/>
      <c r="O6" s="119"/>
      <c r="P6" s="177" t="s">
        <v>28</v>
      </c>
      <c r="Q6" s="177"/>
      <c r="R6" s="177"/>
      <c r="S6" s="177"/>
      <c r="T6" s="63"/>
    </row>
    <row r="7" spans="1:20" s="61" customFormat="1" ht="22.5" x14ac:dyDescent="0.4">
      <c r="A7" s="78"/>
      <c r="B7" s="75"/>
      <c r="C7" s="79"/>
      <c r="D7" s="80"/>
      <c r="E7" s="80"/>
      <c r="F7" s="80"/>
      <c r="G7" s="80"/>
      <c r="H7" s="81"/>
      <c r="I7" s="81"/>
      <c r="J7" s="80"/>
      <c r="K7" s="80"/>
      <c r="L7" s="80"/>
      <c r="M7" s="80"/>
      <c r="N7" s="80"/>
      <c r="O7" s="120"/>
      <c r="P7" s="177" t="s">
        <v>25</v>
      </c>
      <c r="Q7" s="177"/>
      <c r="R7" s="177"/>
      <c r="S7" s="177"/>
      <c r="T7" s="78"/>
    </row>
    <row r="8" spans="1:20" s="61" customFormat="1" ht="17.25" x14ac:dyDescent="0.3">
      <c r="A8" s="78"/>
      <c r="B8" s="82"/>
      <c r="C8" s="82"/>
      <c r="D8" s="80"/>
      <c r="E8" s="80"/>
      <c r="F8" s="80"/>
      <c r="G8" s="80"/>
      <c r="H8" s="81"/>
      <c r="I8" s="81"/>
      <c r="J8" s="80"/>
      <c r="K8" s="80"/>
      <c r="L8" s="80"/>
      <c r="M8" s="80"/>
      <c r="N8" s="80"/>
      <c r="O8" s="120"/>
      <c r="P8" s="80"/>
      <c r="Q8" s="120"/>
      <c r="R8" s="80"/>
      <c r="S8" s="80"/>
      <c r="T8" s="78"/>
    </row>
    <row r="9" spans="1:20" s="61" customFormat="1" ht="18" thickBot="1" x14ac:dyDescent="0.35">
      <c r="A9" s="83"/>
      <c r="B9" s="84"/>
      <c r="C9" s="84"/>
      <c r="D9" s="85"/>
      <c r="E9" s="86"/>
      <c r="F9" s="86"/>
      <c r="G9" s="86"/>
      <c r="H9" s="87"/>
      <c r="I9" s="87"/>
      <c r="J9" s="86"/>
      <c r="K9" s="86"/>
      <c r="L9" s="88"/>
      <c r="M9" s="88"/>
      <c r="N9" s="88"/>
      <c r="O9" s="120"/>
      <c r="P9" s="88"/>
      <c r="Q9" s="120"/>
      <c r="R9" s="88"/>
      <c r="S9" s="88"/>
      <c r="T9" s="89" t="s">
        <v>95</v>
      </c>
    </row>
    <row r="10" spans="1:20" s="95" customFormat="1" ht="109.5" customHeight="1" x14ac:dyDescent="0.3">
      <c r="A10" s="90" t="s">
        <v>63</v>
      </c>
      <c r="B10" s="91" t="s">
        <v>21</v>
      </c>
      <c r="C10" s="92" t="s">
        <v>848</v>
      </c>
      <c r="D10" s="92" t="s">
        <v>849</v>
      </c>
      <c r="E10" s="92" t="s">
        <v>368</v>
      </c>
      <c r="F10" s="92" t="s">
        <v>369</v>
      </c>
      <c r="G10" s="92" t="s">
        <v>850</v>
      </c>
      <c r="H10" s="93" t="s">
        <v>371</v>
      </c>
      <c r="I10" s="93" t="s">
        <v>372</v>
      </c>
      <c r="J10" s="92" t="s">
        <v>365</v>
      </c>
      <c r="K10" s="92" t="s">
        <v>886</v>
      </c>
      <c r="L10" s="92" t="s">
        <v>882</v>
      </c>
      <c r="M10" s="92" t="s">
        <v>366</v>
      </c>
      <c r="N10" s="92" t="s">
        <v>367</v>
      </c>
      <c r="O10" s="121" t="s">
        <v>852</v>
      </c>
      <c r="P10" s="92" t="s">
        <v>853</v>
      </c>
      <c r="Q10" s="121" t="s">
        <v>854</v>
      </c>
      <c r="R10" s="92" t="s">
        <v>855</v>
      </c>
      <c r="S10" s="92" t="s">
        <v>20</v>
      </c>
      <c r="T10" s="94" t="s">
        <v>895</v>
      </c>
    </row>
    <row r="11" spans="1:20" s="95" customFormat="1" ht="23.25" customHeight="1" x14ac:dyDescent="0.3">
      <c r="A11" s="96">
        <v>1</v>
      </c>
      <c r="B11" s="97" t="s">
        <v>370</v>
      </c>
      <c r="C11" s="96">
        <v>3</v>
      </c>
      <c r="D11" s="97" t="s">
        <v>706</v>
      </c>
      <c r="E11" s="97" t="s">
        <v>839</v>
      </c>
      <c r="F11" s="96">
        <v>6</v>
      </c>
      <c r="G11" s="97" t="s">
        <v>707</v>
      </c>
      <c r="H11" s="96">
        <v>8</v>
      </c>
      <c r="I11" s="97" t="s">
        <v>708</v>
      </c>
      <c r="J11" s="97" t="s">
        <v>840</v>
      </c>
      <c r="K11" s="96">
        <v>11</v>
      </c>
      <c r="L11" s="97" t="s">
        <v>841</v>
      </c>
      <c r="M11" s="96">
        <v>13</v>
      </c>
      <c r="N11" s="97" t="s">
        <v>842</v>
      </c>
      <c r="O11" s="122">
        <v>15</v>
      </c>
      <c r="P11" s="97" t="s">
        <v>843</v>
      </c>
      <c r="Q11" s="122">
        <v>17</v>
      </c>
      <c r="R11" s="97" t="s">
        <v>844</v>
      </c>
      <c r="S11" s="96">
        <v>19</v>
      </c>
      <c r="T11" s="97" t="s">
        <v>845</v>
      </c>
    </row>
    <row r="12" spans="1:20" s="103" customFormat="1" ht="32.25" customHeight="1" x14ac:dyDescent="0.3">
      <c r="A12" s="147" t="s">
        <v>213</v>
      </c>
      <c r="B12" s="102"/>
      <c r="C12" s="111"/>
      <c r="D12" s="98"/>
      <c r="E12" s="98"/>
      <c r="F12" s="98"/>
      <c r="G12" s="99"/>
      <c r="H12" s="100"/>
      <c r="I12" s="100"/>
      <c r="J12" s="99"/>
      <c r="K12" s="58">
        <f>T12/Q12</f>
        <v>189.59612500000003</v>
      </c>
      <c r="L12" s="58">
        <f>SUM(L13:L14)</f>
        <v>739.52700000000004</v>
      </c>
      <c r="M12" s="58">
        <f t="shared" ref="M12:S12" si="0">SUM(M13:M14)</f>
        <v>739.52700000000004</v>
      </c>
      <c r="N12" s="58">
        <f t="shared" si="0"/>
        <v>0</v>
      </c>
      <c r="O12" s="140">
        <f>SUM(O13:O14)</f>
        <v>6</v>
      </c>
      <c r="P12" s="58">
        <f>SUM(P13:P14)</f>
        <v>391.55200000000002</v>
      </c>
      <c r="Q12" s="140">
        <f>SUM(Q13:Q14)</f>
        <v>8</v>
      </c>
      <c r="R12" s="58">
        <f>SUM(R13:R14)</f>
        <v>385.69</v>
      </c>
      <c r="S12" s="58">
        <f t="shared" si="0"/>
        <v>0</v>
      </c>
      <c r="T12" s="58">
        <f>SUM(T13:T14)</f>
        <v>1516.7690000000002</v>
      </c>
    </row>
    <row r="13" spans="1:20" s="61" customFormat="1" ht="51.75" outlineLevel="1" x14ac:dyDescent="0.3">
      <c r="A13" s="55" t="s">
        <v>213</v>
      </c>
      <c r="B13" s="101">
        <v>1.1000000000000001</v>
      </c>
      <c r="C13" s="110" t="s">
        <v>361</v>
      </c>
      <c r="D13" s="56" t="s">
        <v>72</v>
      </c>
      <c r="E13" s="56" t="s">
        <v>468</v>
      </c>
      <c r="F13" s="56" t="s">
        <v>534</v>
      </c>
      <c r="G13" s="54" t="s">
        <v>630</v>
      </c>
      <c r="H13" s="57">
        <v>45032</v>
      </c>
      <c r="I13" s="57">
        <v>45033</v>
      </c>
      <c r="J13" s="54" t="s">
        <v>364</v>
      </c>
      <c r="K13" s="59">
        <f>T13/Q13</f>
        <v>285.48250000000002</v>
      </c>
      <c r="L13" s="59">
        <v>461.44499999999999</v>
      </c>
      <c r="M13" s="59">
        <v>461.44499999999999</v>
      </c>
      <c r="N13" s="59">
        <v>0</v>
      </c>
      <c r="O13" s="141">
        <f>I13-H13</f>
        <v>1</v>
      </c>
      <c r="P13" s="59">
        <v>42.75</v>
      </c>
      <c r="Q13" s="141">
        <f>I13-H13+1</f>
        <v>2</v>
      </c>
      <c r="R13" s="59">
        <v>66.77</v>
      </c>
      <c r="S13" s="59">
        <v>0</v>
      </c>
      <c r="T13" s="60">
        <f>L13+P13+R13+S13</f>
        <v>570.96500000000003</v>
      </c>
    </row>
    <row r="14" spans="1:20" s="61" customFormat="1" ht="51.75" outlineLevel="1" x14ac:dyDescent="0.3">
      <c r="A14" s="55" t="s">
        <v>213</v>
      </c>
      <c r="B14" s="101">
        <v>1.2</v>
      </c>
      <c r="C14" s="110" t="s">
        <v>361</v>
      </c>
      <c r="D14" s="56" t="s">
        <v>73</v>
      </c>
      <c r="E14" s="56" t="s">
        <v>468</v>
      </c>
      <c r="F14" s="56" t="s">
        <v>534</v>
      </c>
      <c r="G14" s="54" t="s">
        <v>630</v>
      </c>
      <c r="H14" s="57">
        <v>45065</v>
      </c>
      <c r="I14" s="57">
        <v>45070</v>
      </c>
      <c r="J14" s="54" t="s">
        <v>416</v>
      </c>
      <c r="K14" s="59">
        <f t="shared" ref="K14:K76" si="1">T14/Q14</f>
        <v>157.63400000000001</v>
      </c>
      <c r="L14" s="59">
        <v>278.08199999999999</v>
      </c>
      <c r="M14" s="59">
        <v>278.08199999999999</v>
      </c>
      <c r="N14" s="59">
        <v>0</v>
      </c>
      <c r="O14" s="141">
        <f>I14-H14</f>
        <v>5</v>
      </c>
      <c r="P14" s="59">
        <v>348.80200000000002</v>
      </c>
      <c r="Q14" s="141">
        <f>I14-H14+1</f>
        <v>6</v>
      </c>
      <c r="R14" s="59">
        <v>318.92</v>
      </c>
      <c r="S14" s="59">
        <v>0</v>
      </c>
      <c r="T14" s="145">
        <f>L14+P14+R14+S14</f>
        <v>945.80400000000009</v>
      </c>
    </row>
    <row r="15" spans="1:20" s="103" customFormat="1" ht="34.5" customHeight="1" x14ac:dyDescent="0.3">
      <c r="A15" s="98" t="s">
        <v>71</v>
      </c>
      <c r="B15" s="112"/>
      <c r="C15" s="113"/>
      <c r="D15" s="96"/>
      <c r="E15" s="96"/>
      <c r="F15" s="96"/>
      <c r="G15" s="114"/>
      <c r="H15" s="115"/>
      <c r="I15" s="115"/>
      <c r="J15" s="114"/>
      <c r="K15" s="60">
        <f t="shared" si="1"/>
        <v>55.169102564102573</v>
      </c>
      <c r="L15" s="60">
        <f>SUM(L16:L22)</f>
        <v>1436.011</v>
      </c>
      <c r="M15" s="60">
        <f t="shared" ref="M15:T15" si="2">SUM(M16:M22)</f>
        <v>1436.011</v>
      </c>
      <c r="N15" s="60">
        <f t="shared" si="2"/>
        <v>0</v>
      </c>
      <c r="O15" s="142">
        <f t="shared" si="2"/>
        <v>32</v>
      </c>
      <c r="P15" s="60">
        <f t="shared" si="2"/>
        <v>314.47300000000001</v>
      </c>
      <c r="Q15" s="142">
        <f t="shared" si="2"/>
        <v>39</v>
      </c>
      <c r="R15" s="60">
        <f t="shared" si="2"/>
        <v>324.67700000000002</v>
      </c>
      <c r="S15" s="60">
        <f t="shared" si="2"/>
        <v>76.434000000000012</v>
      </c>
      <c r="T15" s="60">
        <f t="shared" si="2"/>
        <v>2151.5950000000003</v>
      </c>
    </row>
    <row r="16" spans="1:20" s="61" customFormat="1" ht="51.75" outlineLevel="1" x14ac:dyDescent="0.3">
      <c r="A16" s="55" t="s">
        <v>71</v>
      </c>
      <c r="B16" s="101" t="s">
        <v>214</v>
      </c>
      <c r="C16" s="110" t="s">
        <v>361</v>
      </c>
      <c r="D16" s="56" t="s">
        <v>74</v>
      </c>
      <c r="E16" s="56" t="s">
        <v>468</v>
      </c>
      <c r="F16" s="56" t="s">
        <v>534</v>
      </c>
      <c r="G16" s="54" t="s">
        <v>631</v>
      </c>
      <c r="H16" s="57">
        <v>45074</v>
      </c>
      <c r="I16" s="57">
        <v>45080</v>
      </c>
      <c r="J16" s="54" t="s">
        <v>364</v>
      </c>
      <c r="K16" s="59">
        <f t="shared" si="1"/>
        <v>39.819428571428581</v>
      </c>
      <c r="L16" s="59">
        <v>265.46300000000002</v>
      </c>
      <c r="M16" s="59">
        <v>265.46300000000002</v>
      </c>
      <c r="N16" s="59">
        <v>0</v>
      </c>
      <c r="O16" s="141">
        <f t="shared" ref="O16:O22" si="3">I16-H16</f>
        <v>6</v>
      </c>
      <c r="P16" s="59">
        <v>0</v>
      </c>
      <c r="Q16" s="141">
        <v>7</v>
      </c>
      <c r="R16" s="59">
        <v>0</v>
      </c>
      <c r="S16" s="59">
        <v>13.273</v>
      </c>
      <c r="T16" s="145">
        <f t="shared" ref="T16:T22" si="4">L16+P16+R16+S16</f>
        <v>278.73600000000005</v>
      </c>
    </row>
    <row r="17" spans="1:20" s="61" customFormat="1" ht="51.75" outlineLevel="1" x14ac:dyDescent="0.3">
      <c r="A17" s="55" t="s">
        <v>71</v>
      </c>
      <c r="B17" s="101" t="s">
        <v>214</v>
      </c>
      <c r="C17" s="110" t="s">
        <v>361</v>
      </c>
      <c r="D17" s="56" t="s">
        <v>74</v>
      </c>
      <c r="E17" s="56" t="s">
        <v>468</v>
      </c>
      <c r="F17" s="56" t="s">
        <v>534</v>
      </c>
      <c r="G17" s="54" t="s">
        <v>637</v>
      </c>
      <c r="H17" s="57">
        <v>45074</v>
      </c>
      <c r="I17" s="57">
        <v>45080</v>
      </c>
      <c r="J17" s="54" t="s">
        <v>364</v>
      </c>
      <c r="K17" s="59">
        <f t="shared" si="1"/>
        <v>39.819428571428581</v>
      </c>
      <c r="L17" s="59">
        <v>265.46300000000002</v>
      </c>
      <c r="M17" s="59">
        <v>265.46300000000002</v>
      </c>
      <c r="N17" s="59">
        <v>0</v>
      </c>
      <c r="O17" s="141">
        <f t="shared" si="3"/>
        <v>6</v>
      </c>
      <c r="P17" s="59">
        <v>0</v>
      </c>
      <c r="Q17" s="141">
        <v>7</v>
      </c>
      <c r="R17" s="59">
        <v>0</v>
      </c>
      <c r="S17" s="59">
        <v>13.273</v>
      </c>
      <c r="T17" s="145">
        <f t="shared" si="4"/>
        <v>278.73600000000005</v>
      </c>
    </row>
    <row r="18" spans="1:20" s="61" customFormat="1" ht="69" outlineLevel="1" x14ac:dyDescent="0.3">
      <c r="A18" s="55" t="s">
        <v>71</v>
      </c>
      <c r="B18" s="101" t="s">
        <v>423</v>
      </c>
      <c r="C18" s="110" t="s">
        <v>361</v>
      </c>
      <c r="D18" s="56" t="s">
        <v>424</v>
      </c>
      <c r="E18" s="56" t="s">
        <v>468</v>
      </c>
      <c r="F18" s="56" t="s">
        <v>534</v>
      </c>
      <c r="G18" s="54" t="s">
        <v>632</v>
      </c>
      <c r="H18" s="57">
        <v>45061</v>
      </c>
      <c r="I18" s="57">
        <v>45065</v>
      </c>
      <c r="J18" s="54" t="s">
        <v>375</v>
      </c>
      <c r="K18" s="59">
        <f t="shared" si="1"/>
        <v>59.755600000000001</v>
      </c>
      <c r="L18" s="59">
        <v>284.55</v>
      </c>
      <c r="M18" s="59">
        <v>284.55</v>
      </c>
      <c r="N18" s="59">
        <v>0</v>
      </c>
      <c r="O18" s="141">
        <f t="shared" si="3"/>
        <v>4</v>
      </c>
      <c r="P18" s="59">
        <v>0</v>
      </c>
      <c r="Q18" s="141">
        <v>5</v>
      </c>
      <c r="R18" s="59">
        <v>0</v>
      </c>
      <c r="S18" s="59">
        <v>14.228</v>
      </c>
      <c r="T18" s="145">
        <f t="shared" si="4"/>
        <v>298.77800000000002</v>
      </c>
    </row>
    <row r="19" spans="1:20" s="61" customFormat="1" ht="103.5" outlineLevel="1" x14ac:dyDescent="0.3">
      <c r="A19" s="55" t="s">
        <v>71</v>
      </c>
      <c r="B19" s="101" t="s">
        <v>423</v>
      </c>
      <c r="C19" s="110" t="s">
        <v>361</v>
      </c>
      <c r="D19" s="56" t="s">
        <v>424</v>
      </c>
      <c r="E19" s="56" t="s">
        <v>468</v>
      </c>
      <c r="F19" s="56" t="s">
        <v>534</v>
      </c>
      <c r="G19" s="54" t="s">
        <v>633</v>
      </c>
      <c r="H19" s="57">
        <v>45061</v>
      </c>
      <c r="I19" s="57">
        <v>45065</v>
      </c>
      <c r="J19" s="54" t="s">
        <v>375</v>
      </c>
      <c r="K19" s="59">
        <f t="shared" si="1"/>
        <v>59.755600000000001</v>
      </c>
      <c r="L19" s="59">
        <v>284.55</v>
      </c>
      <c r="M19" s="59">
        <v>284.55</v>
      </c>
      <c r="N19" s="59">
        <v>0</v>
      </c>
      <c r="O19" s="141">
        <f t="shared" si="3"/>
        <v>4</v>
      </c>
      <c r="P19" s="59">
        <v>0</v>
      </c>
      <c r="Q19" s="141">
        <v>5</v>
      </c>
      <c r="R19" s="59">
        <v>0</v>
      </c>
      <c r="S19" s="59">
        <v>14.228</v>
      </c>
      <c r="T19" s="145">
        <f t="shared" si="4"/>
        <v>298.77800000000002</v>
      </c>
    </row>
    <row r="20" spans="1:20" s="61" customFormat="1" ht="51.75" outlineLevel="1" x14ac:dyDescent="0.3">
      <c r="A20" s="55" t="s">
        <v>71</v>
      </c>
      <c r="B20" s="101">
        <v>2.2999999999999998</v>
      </c>
      <c r="C20" s="110" t="s">
        <v>361</v>
      </c>
      <c r="D20" s="56" t="s">
        <v>546</v>
      </c>
      <c r="E20" s="56" t="s">
        <v>468</v>
      </c>
      <c r="F20" s="56" t="s">
        <v>534</v>
      </c>
      <c r="G20" s="54" t="s">
        <v>634</v>
      </c>
      <c r="H20" s="57">
        <v>45091</v>
      </c>
      <c r="I20" s="57">
        <v>45095</v>
      </c>
      <c r="J20" s="54" t="s">
        <v>382</v>
      </c>
      <c r="K20" s="59">
        <f t="shared" si="1"/>
        <v>151.65780000000001</v>
      </c>
      <c r="L20" s="59">
        <v>111.995</v>
      </c>
      <c r="M20" s="59">
        <v>111.995</v>
      </c>
      <c r="N20" s="59">
        <v>0</v>
      </c>
      <c r="O20" s="141">
        <f t="shared" si="3"/>
        <v>4</v>
      </c>
      <c r="P20" s="59">
        <v>314.47300000000001</v>
      </c>
      <c r="Q20" s="141">
        <v>5</v>
      </c>
      <c r="R20" s="59">
        <v>324.67700000000002</v>
      </c>
      <c r="S20" s="59">
        <v>7.1440000000000001</v>
      </c>
      <c r="T20" s="145">
        <f t="shared" si="4"/>
        <v>758.28899999999999</v>
      </c>
    </row>
    <row r="21" spans="1:20" s="61" customFormat="1" ht="51.75" outlineLevel="1" x14ac:dyDescent="0.3">
      <c r="A21" s="55" t="s">
        <v>71</v>
      </c>
      <c r="B21" s="101">
        <v>2.2999999999999998</v>
      </c>
      <c r="C21" s="110" t="s">
        <v>361</v>
      </c>
      <c r="D21" s="56" t="s">
        <v>548</v>
      </c>
      <c r="E21" s="56" t="s">
        <v>468</v>
      </c>
      <c r="F21" s="56" t="s">
        <v>534</v>
      </c>
      <c r="G21" s="54" t="s">
        <v>635</v>
      </c>
      <c r="H21" s="57">
        <v>45091</v>
      </c>
      <c r="I21" s="57">
        <v>45095</v>
      </c>
      <c r="J21" s="54" t="s">
        <v>382</v>
      </c>
      <c r="K21" s="59">
        <f t="shared" si="1"/>
        <v>23.827800000000003</v>
      </c>
      <c r="L21" s="59">
        <v>111.995</v>
      </c>
      <c r="M21" s="59">
        <v>111.995</v>
      </c>
      <c r="N21" s="59">
        <v>0</v>
      </c>
      <c r="O21" s="141">
        <f t="shared" si="3"/>
        <v>4</v>
      </c>
      <c r="P21" s="59">
        <v>0</v>
      </c>
      <c r="Q21" s="141">
        <v>5</v>
      </c>
      <c r="R21" s="59">
        <v>0</v>
      </c>
      <c r="S21" s="59">
        <v>7.1440000000000001</v>
      </c>
      <c r="T21" s="145">
        <f t="shared" si="4"/>
        <v>119.13900000000001</v>
      </c>
    </row>
    <row r="22" spans="1:20" s="61" customFormat="1" ht="51.75" outlineLevel="1" x14ac:dyDescent="0.3">
      <c r="A22" s="55" t="s">
        <v>71</v>
      </c>
      <c r="B22" s="101">
        <v>2.2999999999999998</v>
      </c>
      <c r="C22" s="110" t="s">
        <v>361</v>
      </c>
      <c r="D22" s="56" t="s">
        <v>547</v>
      </c>
      <c r="E22" s="56" t="s">
        <v>468</v>
      </c>
      <c r="F22" s="56" t="s">
        <v>534</v>
      </c>
      <c r="G22" s="54" t="s">
        <v>636</v>
      </c>
      <c r="H22" s="57">
        <v>45091</v>
      </c>
      <c r="I22" s="57">
        <v>45095</v>
      </c>
      <c r="J22" s="54" t="s">
        <v>382</v>
      </c>
      <c r="K22" s="59">
        <f t="shared" si="1"/>
        <v>23.827800000000003</v>
      </c>
      <c r="L22" s="59">
        <v>111.995</v>
      </c>
      <c r="M22" s="59">
        <v>111.995</v>
      </c>
      <c r="N22" s="59">
        <v>0</v>
      </c>
      <c r="O22" s="141">
        <f t="shared" si="3"/>
        <v>4</v>
      </c>
      <c r="P22" s="59">
        <v>0</v>
      </c>
      <c r="Q22" s="141">
        <v>5</v>
      </c>
      <c r="R22" s="59">
        <v>0</v>
      </c>
      <c r="S22" s="59">
        <v>7.1440000000000001</v>
      </c>
      <c r="T22" s="145">
        <f t="shared" si="4"/>
        <v>119.13900000000001</v>
      </c>
    </row>
    <row r="23" spans="1:20" s="103" customFormat="1" ht="34.5" x14ac:dyDescent="0.3">
      <c r="A23" s="98" t="s">
        <v>89</v>
      </c>
      <c r="B23" s="112"/>
      <c r="C23" s="113" t="s">
        <v>361</v>
      </c>
      <c r="D23" s="96"/>
      <c r="E23" s="96"/>
      <c r="F23" s="96"/>
      <c r="G23" s="114"/>
      <c r="H23" s="115"/>
      <c r="I23" s="115"/>
      <c r="J23" s="114"/>
      <c r="K23" s="60">
        <f t="shared" si="1"/>
        <v>115.85601724137931</v>
      </c>
      <c r="L23" s="60">
        <f>SUM(L24:L42)</f>
        <v>3994.4279999999999</v>
      </c>
      <c r="M23" s="60">
        <f t="shared" ref="M23:T23" si="5">SUM(M24:M42)</f>
        <v>3994.4279999999999</v>
      </c>
      <c r="N23" s="60">
        <f t="shared" si="5"/>
        <v>0</v>
      </c>
      <c r="O23" s="142">
        <f t="shared" si="5"/>
        <v>39</v>
      </c>
      <c r="P23" s="60">
        <f t="shared" si="5"/>
        <v>1119.8169999999998</v>
      </c>
      <c r="Q23" s="142">
        <f t="shared" si="5"/>
        <v>58</v>
      </c>
      <c r="R23" s="60">
        <f t="shared" si="5"/>
        <v>1524.9779999999998</v>
      </c>
      <c r="S23" s="60">
        <f t="shared" si="5"/>
        <v>80.425999999999988</v>
      </c>
      <c r="T23" s="60">
        <f t="shared" si="5"/>
        <v>6719.6489999999994</v>
      </c>
    </row>
    <row r="24" spans="1:20" s="61" customFormat="1" ht="51.75" outlineLevel="1" x14ac:dyDescent="0.3">
      <c r="A24" s="55" t="s">
        <v>89</v>
      </c>
      <c r="B24" s="101" t="s">
        <v>78</v>
      </c>
      <c r="C24" s="110" t="s">
        <v>361</v>
      </c>
      <c r="D24" s="56" t="s">
        <v>215</v>
      </c>
      <c r="E24" s="56" t="s">
        <v>468</v>
      </c>
      <c r="F24" s="56" t="s">
        <v>534</v>
      </c>
      <c r="G24" s="54" t="s">
        <v>638</v>
      </c>
      <c r="H24" s="57">
        <v>45021</v>
      </c>
      <c r="I24" s="57">
        <v>45023</v>
      </c>
      <c r="J24" s="54" t="s">
        <v>539</v>
      </c>
      <c r="K24" s="59">
        <f t="shared" si="1"/>
        <v>44.330000000000005</v>
      </c>
      <c r="L24" s="59">
        <v>44.427999999999997</v>
      </c>
      <c r="M24" s="59">
        <v>44.427999999999997</v>
      </c>
      <c r="N24" s="59">
        <v>0</v>
      </c>
      <c r="O24" s="141">
        <f t="shared" ref="O24:O42" si="6">I24-H24</f>
        <v>2</v>
      </c>
      <c r="P24" s="59">
        <v>0</v>
      </c>
      <c r="Q24" s="141">
        <f t="shared" ref="Q24:Q41" si="7">I24-H24+1</f>
        <v>3</v>
      </c>
      <c r="R24" s="59">
        <v>88.561999999999998</v>
      </c>
      <c r="S24" s="59">
        <v>0</v>
      </c>
      <c r="T24" s="145">
        <f t="shared" ref="T24:T42" si="8">L24+P24+R24+S24</f>
        <v>132.99</v>
      </c>
    </row>
    <row r="25" spans="1:20" s="61" customFormat="1" ht="69" outlineLevel="1" x14ac:dyDescent="0.3">
      <c r="A25" s="55" t="s">
        <v>89</v>
      </c>
      <c r="B25" s="101" t="s">
        <v>79</v>
      </c>
      <c r="C25" s="110" t="s">
        <v>361</v>
      </c>
      <c r="D25" s="56" t="s">
        <v>75</v>
      </c>
      <c r="E25" s="56" t="s">
        <v>468</v>
      </c>
      <c r="F25" s="56" t="s">
        <v>534</v>
      </c>
      <c r="G25" s="54" t="s">
        <v>639</v>
      </c>
      <c r="H25" s="57">
        <v>45021</v>
      </c>
      <c r="I25" s="57">
        <v>45023</v>
      </c>
      <c r="J25" s="54" t="s">
        <v>539</v>
      </c>
      <c r="K25" s="59">
        <f t="shared" si="1"/>
        <v>44.330000000000005</v>
      </c>
      <c r="L25" s="59">
        <v>44.427999999999997</v>
      </c>
      <c r="M25" s="59">
        <v>44.427999999999997</v>
      </c>
      <c r="N25" s="59">
        <v>0</v>
      </c>
      <c r="O25" s="141">
        <f t="shared" si="6"/>
        <v>2</v>
      </c>
      <c r="P25" s="59">
        <v>0</v>
      </c>
      <c r="Q25" s="141">
        <f t="shared" si="7"/>
        <v>3</v>
      </c>
      <c r="R25" s="59">
        <v>88.561999999999998</v>
      </c>
      <c r="S25" s="59">
        <v>0</v>
      </c>
      <c r="T25" s="145">
        <f t="shared" si="8"/>
        <v>132.99</v>
      </c>
    </row>
    <row r="26" spans="1:20" s="61" customFormat="1" ht="86.25" outlineLevel="1" x14ac:dyDescent="0.3">
      <c r="A26" s="55" t="s">
        <v>89</v>
      </c>
      <c r="B26" s="101" t="s">
        <v>425</v>
      </c>
      <c r="C26" s="110" t="s">
        <v>361</v>
      </c>
      <c r="D26" s="56" t="s">
        <v>426</v>
      </c>
      <c r="E26" s="56" t="s">
        <v>468</v>
      </c>
      <c r="F26" s="56" t="s">
        <v>534</v>
      </c>
      <c r="G26" s="54" t="s">
        <v>640</v>
      </c>
      <c r="H26" s="57">
        <v>45021</v>
      </c>
      <c r="I26" s="57">
        <v>45023</v>
      </c>
      <c r="J26" s="54" t="s">
        <v>539</v>
      </c>
      <c r="K26" s="59">
        <f t="shared" si="1"/>
        <v>44.330000000000005</v>
      </c>
      <c r="L26" s="59">
        <v>44.427999999999997</v>
      </c>
      <c r="M26" s="59">
        <v>44.427999999999997</v>
      </c>
      <c r="N26" s="59">
        <v>0</v>
      </c>
      <c r="O26" s="141">
        <f t="shared" si="6"/>
        <v>2</v>
      </c>
      <c r="P26" s="59">
        <v>0</v>
      </c>
      <c r="Q26" s="141">
        <f t="shared" si="7"/>
        <v>3</v>
      </c>
      <c r="R26" s="59">
        <v>88.561999999999998</v>
      </c>
      <c r="S26" s="59">
        <v>0</v>
      </c>
      <c r="T26" s="145">
        <f t="shared" si="8"/>
        <v>132.99</v>
      </c>
    </row>
    <row r="27" spans="1:20" s="61" customFormat="1" ht="69" outlineLevel="1" x14ac:dyDescent="0.3">
      <c r="A27" s="55" t="s">
        <v>89</v>
      </c>
      <c r="B27" s="101">
        <v>3.3</v>
      </c>
      <c r="C27" s="110" t="s">
        <v>361</v>
      </c>
      <c r="D27" s="56" t="s">
        <v>426</v>
      </c>
      <c r="E27" s="56" t="s">
        <v>468</v>
      </c>
      <c r="F27" s="56" t="s">
        <v>534</v>
      </c>
      <c r="G27" s="54" t="s">
        <v>641</v>
      </c>
      <c r="H27" s="57">
        <v>45021</v>
      </c>
      <c r="I27" s="57">
        <v>45023</v>
      </c>
      <c r="J27" s="54" t="s">
        <v>539</v>
      </c>
      <c r="K27" s="59">
        <f t="shared" si="1"/>
        <v>44.330000000000005</v>
      </c>
      <c r="L27" s="59">
        <v>44.427999999999997</v>
      </c>
      <c r="M27" s="59">
        <v>44.427999999999997</v>
      </c>
      <c r="N27" s="59">
        <v>0</v>
      </c>
      <c r="O27" s="141">
        <f t="shared" si="6"/>
        <v>2</v>
      </c>
      <c r="P27" s="59">
        <v>0</v>
      </c>
      <c r="Q27" s="141">
        <f t="shared" si="7"/>
        <v>3</v>
      </c>
      <c r="R27" s="59">
        <v>88.561999999999998</v>
      </c>
      <c r="S27" s="59">
        <v>0</v>
      </c>
      <c r="T27" s="145">
        <f t="shared" si="8"/>
        <v>132.99</v>
      </c>
    </row>
    <row r="28" spans="1:20" s="61" customFormat="1" ht="69" outlineLevel="1" x14ac:dyDescent="0.3">
      <c r="A28" s="55" t="s">
        <v>89</v>
      </c>
      <c r="B28" s="101" t="s">
        <v>427</v>
      </c>
      <c r="C28" s="110" t="s">
        <v>361</v>
      </c>
      <c r="D28" s="56" t="s">
        <v>428</v>
      </c>
      <c r="E28" s="56" t="s">
        <v>468</v>
      </c>
      <c r="F28" s="56" t="s">
        <v>534</v>
      </c>
      <c r="G28" s="54" t="s">
        <v>642</v>
      </c>
      <c r="H28" s="57">
        <v>45036</v>
      </c>
      <c r="I28" s="57">
        <v>45038</v>
      </c>
      <c r="J28" s="54" t="s">
        <v>364</v>
      </c>
      <c r="K28" s="59">
        <f t="shared" si="1"/>
        <v>121.608</v>
      </c>
      <c r="L28" s="59">
        <v>189.72900000000001</v>
      </c>
      <c r="M28" s="59">
        <v>189.72900000000001</v>
      </c>
      <c r="N28" s="59">
        <v>0</v>
      </c>
      <c r="O28" s="141">
        <f t="shared" si="6"/>
        <v>2</v>
      </c>
      <c r="P28" s="59">
        <v>65.341999999999999</v>
      </c>
      <c r="Q28" s="141">
        <f t="shared" si="7"/>
        <v>3</v>
      </c>
      <c r="R28" s="59">
        <v>99.753</v>
      </c>
      <c r="S28" s="59">
        <v>10</v>
      </c>
      <c r="T28" s="145">
        <f t="shared" si="8"/>
        <v>364.82400000000001</v>
      </c>
    </row>
    <row r="29" spans="1:20" s="61" customFormat="1" ht="86.25" outlineLevel="1" x14ac:dyDescent="0.3">
      <c r="A29" s="55" t="s">
        <v>89</v>
      </c>
      <c r="B29" s="101" t="s">
        <v>80</v>
      </c>
      <c r="C29" s="110" t="s">
        <v>361</v>
      </c>
      <c r="D29" s="56" t="s">
        <v>216</v>
      </c>
      <c r="E29" s="56" t="s">
        <v>468</v>
      </c>
      <c r="F29" s="56" t="s">
        <v>534</v>
      </c>
      <c r="G29" s="54" t="s">
        <v>643</v>
      </c>
      <c r="H29" s="57">
        <v>45039</v>
      </c>
      <c r="I29" s="57">
        <v>45041</v>
      </c>
      <c r="J29" s="54" t="s">
        <v>540</v>
      </c>
      <c r="K29" s="59">
        <f t="shared" si="1"/>
        <v>174.54733333333334</v>
      </c>
      <c r="L29" s="59">
        <v>408.81</v>
      </c>
      <c r="M29" s="59">
        <v>408.81</v>
      </c>
      <c r="N29" s="59">
        <v>0</v>
      </c>
      <c r="O29" s="141">
        <f t="shared" si="6"/>
        <v>2</v>
      </c>
      <c r="P29" s="59">
        <v>46.396999999999998</v>
      </c>
      <c r="Q29" s="141">
        <f t="shared" si="7"/>
        <v>3</v>
      </c>
      <c r="R29" s="59">
        <v>68.435000000000002</v>
      </c>
      <c r="S29" s="59">
        <v>0</v>
      </c>
      <c r="T29" s="145">
        <f t="shared" si="8"/>
        <v>523.64200000000005</v>
      </c>
    </row>
    <row r="30" spans="1:20" s="61" customFormat="1" ht="69" outlineLevel="1" x14ac:dyDescent="0.3">
      <c r="A30" s="55" t="s">
        <v>89</v>
      </c>
      <c r="B30" s="101" t="s">
        <v>81</v>
      </c>
      <c r="C30" s="110" t="s">
        <v>361</v>
      </c>
      <c r="D30" s="56" t="s">
        <v>574</v>
      </c>
      <c r="E30" s="56" t="s">
        <v>468</v>
      </c>
      <c r="F30" s="56" t="s">
        <v>534</v>
      </c>
      <c r="G30" s="54" t="s">
        <v>644</v>
      </c>
      <c r="H30" s="57">
        <v>45037</v>
      </c>
      <c r="I30" s="57">
        <v>45038</v>
      </c>
      <c r="J30" s="54" t="s">
        <v>364</v>
      </c>
      <c r="K30" s="59">
        <f t="shared" si="1"/>
        <v>186.07250000000002</v>
      </c>
      <c r="L30" s="59">
        <v>261.38200000000001</v>
      </c>
      <c r="M30" s="59">
        <v>261.38200000000001</v>
      </c>
      <c r="N30" s="59">
        <v>0</v>
      </c>
      <c r="O30" s="141">
        <f t="shared" si="6"/>
        <v>1</v>
      </c>
      <c r="P30" s="59">
        <v>39.261000000000003</v>
      </c>
      <c r="Q30" s="141">
        <f t="shared" si="7"/>
        <v>2</v>
      </c>
      <c r="R30" s="59">
        <v>66.501999999999995</v>
      </c>
      <c r="S30" s="59">
        <v>5</v>
      </c>
      <c r="T30" s="145">
        <f t="shared" si="8"/>
        <v>372.14500000000004</v>
      </c>
    </row>
    <row r="31" spans="1:20" s="61" customFormat="1" ht="69" outlineLevel="1" x14ac:dyDescent="0.3">
      <c r="A31" s="55" t="s">
        <v>89</v>
      </c>
      <c r="B31" s="101" t="s">
        <v>429</v>
      </c>
      <c r="C31" s="110" t="s">
        <v>361</v>
      </c>
      <c r="D31" s="56" t="s">
        <v>575</v>
      </c>
      <c r="E31" s="56" t="s">
        <v>468</v>
      </c>
      <c r="F31" s="56" t="s">
        <v>534</v>
      </c>
      <c r="G31" s="54" t="s">
        <v>645</v>
      </c>
      <c r="H31" s="57">
        <v>45049</v>
      </c>
      <c r="I31" s="57">
        <v>45051</v>
      </c>
      <c r="J31" s="54" t="s">
        <v>430</v>
      </c>
      <c r="K31" s="59">
        <f t="shared" si="1"/>
        <v>196.03400000000002</v>
      </c>
      <c r="L31" s="59">
        <v>432.625</v>
      </c>
      <c r="M31" s="59">
        <v>432.625</v>
      </c>
      <c r="N31" s="59">
        <v>0</v>
      </c>
      <c r="O31" s="141">
        <f t="shared" si="6"/>
        <v>2</v>
      </c>
      <c r="P31" s="59">
        <v>85.843999999999994</v>
      </c>
      <c r="Q31" s="141">
        <f t="shared" si="7"/>
        <v>3</v>
      </c>
      <c r="R31" s="59">
        <v>69.632999999999996</v>
      </c>
      <c r="S31" s="59">
        <v>0</v>
      </c>
      <c r="T31" s="145">
        <f t="shared" si="8"/>
        <v>588.10200000000009</v>
      </c>
    </row>
    <row r="32" spans="1:20" s="61" customFormat="1" ht="69" outlineLevel="1" x14ac:dyDescent="0.3">
      <c r="A32" s="55" t="s">
        <v>89</v>
      </c>
      <c r="B32" s="101" t="s">
        <v>82</v>
      </c>
      <c r="C32" s="110" t="s">
        <v>361</v>
      </c>
      <c r="D32" s="56" t="s">
        <v>576</v>
      </c>
      <c r="E32" s="56" t="s">
        <v>468</v>
      </c>
      <c r="F32" s="56" t="s">
        <v>534</v>
      </c>
      <c r="G32" s="54" t="s">
        <v>646</v>
      </c>
      <c r="H32" s="57">
        <v>45055</v>
      </c>
      <c r="I32" s="57">
        <v>45057</v>
      </c>
      <c r="J32" s="54" t="s">
        <v>374</v>
      </c>
      <c r="K32" s="59">
        <f t="shared" si="1"/>
        <v>54.288666666666664</v>
      </c>
      <c r="L32" s="59">
        <v>100.6</v>
      </c>
      <c r="M32" s="59">
        <v>100.6</v>
      </c>
      <c r="N32" s="59">
        <v>0</v>
      </c>
      <c r="O32" s="141">
        <f t="shared" si="6"/>
        <v>2</v>
      </c>
      <c r="P32" s="59">
        <v>29.739000000000001</v>
      </c>
      <c r="Q32" s="141">
        <f t="shared" si="7"/>
        <v>3</v>
      </c>
      <c r="R32" s="59">
        <v>32.527000000000001</v>
      </c>
      <c r="S32" s="59">
        <v>0</v>
      </c>
      <c r="T32" s="145">
        <f t="shared" si="8"/>
        <v>162.86599999999999</v>
      </c>
    </row>
    <row r="33" spans="1:20" s="61" customFormat="1" ht="69" outlineLevel="1" x14ac:dyDescent="0.3">
      <c r="A33" s="55" t="s">
        <v>89</v>
      </c>
      <c r="B33" s="101" t="s">
        <v>83</v>
      </c>
      <c r="C33" s="110" t="s">
        <v>361</v>
      </c>
      <c r="D33" s="56" t="s">
        <v>76</v>
      </c>
      <c r="E33" s="56" t="s">
        <v>468</v>
      </c>
      <c r="F33" s="56" t="s">
        <v>534</v>
      </c>
      <c r="G33" s="54" t="s">
        <v>642</v>
      </c>
      <c r="H33" s="57">
        <v>45062</v>
      </c>
      <c r="I33" s="57">
        <v>45064</v>
      </c>
      <c r="J33" s="54" t="s">
        <v>364</v>
      </c>
      <c r="K33" s="59">
        <f t="shared" si="1"/>
        <v>133.11799999999999</v>
      </c>
      <c r="L33" s="59">
        <v>181.49299999999999</v>
      </c>
      <c r="M33" s="59">
        <v>181.49299999999999</v>
      </c>
      <c r="N33" s="59">
        <v>0</v>
      </c>
      <c r="O33" s="141">
        <f t="shared" si="6"/>
        <v>2</v>
      </c>
      <c r="P33" s="59">
        <v>83.16</v>
      </c>
      <c r="Q33" s="141">
        <f t="shared" si="7"/>
        <v>3</v>
      </c>
      <c r="R33" s="59">
        <v>99.905000000000001</v>
      </c>
      <c r="S33" s="59">
        <v>34.795999999999999</v>
      </c>
      <c r="T33" s="145">
        <f t="shared" si="8"/>
        <v>399.35399999999998</v>
      </c>
    </row>
    <row r="34" spans="1:20" s="61" customFormat="1" ht="86.25" outlineLevel="1" x14ac:dyDescent="0.3">
      <c r="A34" s="55" t="s">
        <v>89</v>
      </c>
      <c r="B34" s="101" t="s">
        <v>84</v>
      </c>
      <c r="C34" s="110" t="s">
        <v>361</v>
      </c>
      <c r="D34" s="56" t="s">
        <v>577</v>
      </c>
      <c r="E34" s="56" t="s">
        <v>468</v>
      </c>
      <c r="F34" s="56" t="s">
        <v>534</v>
      </c>
      <c r="G34" s="54" t="s">
        <v>643</v>
      </c>
      <c r="H34" s="57">
        <v>45038</v>
      </c>
      <c r="I34" s="57">
        <v>45039</v>
      </c>
      <c r="J34" s="54" t="s">
        <v>376</v>
      </c>
      <c r="K34" s="59">
        <f t="shared" si="1"/>
        <v>143.04349999999999</v>
      </c>
      <c r="L34" s="59">
        <v>286.08699999999999</v>
      </c>
      <c r="M34" s="59">
        <v>286.08699999999999</v>
      </c>
      <c r="N34" s="59">
        <v>0</v>
      </c>
      <c r="O34" s="141">
        <f t="shared" si="6"/>
        <v>1</v>
      </c>
      <c r="P34" s="59">
        <v>0</v>
      </c>
      <c r="Q34" s="141">
        <f t="shared" si="7"/>
        <v>2</v>
      </c>
      <c r="R34" s="59">
        <v>0</v>
      </c>
      <c r="S34" s="59">
        <v>0</v>
      </c>
      <c r="T34" s="145">
        <f t="shared" si="8"/>
        <v>286.08699999999999</v>
      </c>
    </row>
    <row r="35" spans="1:20" s="61" customFormat="1" ht="69" outlineLevel="1" x14ac:dyDescent="0.3">
      <c r="A35" s="55" t="s">
        <v>89</v>
      </c>
      <c r="B35" s="101" t="s">
        <v>85</v>
      </c>
      <c r="C35" s="110" t="s">
        <v>361</v>
      </c>
      <c r="D35" s="56" t="s">
        <v>217</v>
      </c>
      <c r="E35" s="56" t="s">
        <v>468</v>
      </c>
      <c r="F35" s="56" t="s">
        <v>534</v>
      </c>
      <c r="G35" s="54" t="s">
        <v>644</v>
      </c>
      <c r="H35" s="57">
        <v>45070</v>
      </c>
      <c r="I35" s="57">
        <v>45072</v>
      </c>
      <c r="J35" s="54" t="s">
        <v>377</v>
      </c>
      <c r="K35" s="59">
        <f t="shared" si="1"/>
        <v>180.42966666666666</v>
      </c>
      <c r="L35" s="59">
        <v>338.40800000000002</v>
      </c>
      <c r="M35" s="59">
        <v>338.40800000000002</v>
      </c>
      <c r="N35" s="59">
        <v>0</v>
      </c>
      <c r="O35" s="141">
        <f t="shared" si="6"/>
        <v>2</v>
      </c>
      <c r="P35" s="59">
        <v>87.126999999999995</v>
      </c>
      <c r="Q35" s="141">
        <f t="shared" si="7"/>
        <v>3</v>
      </c>
      <c r="R35" s="59">
        <v>115.754</v>
      </c>
      <c r="S35" s="59">
        <v>0</v>
      </c>
      <c r="T35" s="145">
        <f t="shared" si="8"/>
        <v>541.28899999999999</v>
      </c>
    </row>
    <row r="36" spans="1:20" s="61" customFormat="1" ht="69" outlineLevel="1" x14ac:dyDescent="0.3">
      <c r="A36" s="55" t="s">
        <v>89</v>
      </c>
      <c r="B36" s="101" t="s">
        <v>431</v>
      </c>
      <c r="C36" s="110" t="s">
        <v>361</v>
      </c>
      <c r="D36" s="56" t="s">
        <v>432</v>
      </c>
      <c r="E36" s="56" t="s">
        <v>468</v>
      </c>
      <c r="F36" s="56" t="s">
        <v>534</v>
      </c>
      <c r="G36" s="54" t="s">
        <v>645</v>
      </c>
      <c r="H36" s="57">
        <v>45082</v>
      </c>
      <c r="I36" s="57">
        <v>45086</v>
      </c>
      <c r="J36" s="54" t="s">
        <v>452</v>
      </c>
      <c r="K36" s="59">
        <f t="shared" si="1"/>
        <v>281.67999999999995</v>
      </c>
      <c r="L36" s="59">
        <v>1064.06</v>
      </c>
      <c r="M36" s="59">
        <v>1064.06</v>
      </c>
      <c r="N36" s="59">
        <v>0</v>
      </c>
      <c r="O36" s="141">
        <f t="shared" si="6"/>
        <v>4</v>
      </c>
      <c r="P36" s="59">
        <v>185.483</v>
      </c>
      <c r="Q36" s="141">
        <f t="shared" si="7"/>
        <v>5</v>
      </c>
      <c r="R36" s="59">
        <v>152.857</v>
      </c>
      <c r="S36" s="59">
        <v>6</v>
      </c>
      <c r="T36" s="145">
        <f t="shared" si="8"/>
        <v>1408.3999999999999</v>
      </c>
    </row>
    <row r="37" spans="1:20" s="61" customFormat="1" ht="69" outlineLevel="1" x14ac:dyDescent="0.3">
      <c r="A37" s="55" t="s">
        <v>89</v>
      </c>
      <c r="B37" s="101" t="s">
        <v>86</v>
      </c>
      <c r="C37" s="110" t="s">
        <v>361</v>
      </c>
      <c r="D37" s="56" t="s">
        <v>77</v>
      </c>
      <c r="E37" s="56" t="s">
        <v>468</v>
      </c>
      <c r="F37" s="56" t="s">
        <v>534</v>
      </c>
      <c r="G37" s="54" t="s">
        <v>642</v>
      </c>
      <c r="H37" s="57">
        <v>45069</v>
      </c>
      <c r="I37" s="57">
        <v>45072</v>
      </c>
      <c r="J37" s="54" t="s">
        <v>364</v>
      </c>
      <c r="K37" s="59">
        <f t="shared" si="1"/>
        <v>87.661500000000004</v>
      </c>
      <c r="L37" s="59">
        <v>130.125</v>
      </c>
      <c r="M37" s="59">
        <v>130.125</v>
      </c>
      <c r="N37" s="59">
        <v>0</v>
      </c>
      <c r="O37" s="141">
        <f t="shared" si="6"/>
        <v>3</v>
      </c>
      <c r="P37" s="59">
        <v>77.400000000000006</v>
      </c>
      <c r="Q37" s="141">
        <f t="shared" si="7"/>
        <v>4</v>
      </c>
      <c r="R37" s="59">
        <v>133.12100000000001</v>
      </c>
      <c r="S37" s="59">
        <v>10</v>
      </c>
      <c r="T37" s="145">
        <f t="shared" si="8"/>
        <v>350.64600000000002</v>
      </c>
    </row>
    <row r="38" spans="1:20" s="61" customFormat="1" ht="69" outlineLevel="1" x14ac:dyDescent="0.3">
      <c r="A38" s="55" t="s">
        <v>89</v>
      </c>
      <c r="B38" s="101" t="s">
        <v>87</v>
      </c>
      <c r="C38" s="110" t="s">
        <v>361</v>
      </c>
      <c r="D38" s="56" t="s">
        <v>218</v>
      </c>
      <c r="E38" s="56" t="s">
        <v>468</v>
      </c>
      <c r="F38" s="56" t="s">
        <v>534</v>
      </c>
      <c r="G38" s="54" t="s">
        <v>647</v>
      </c>
      <c r="H38" s="57">
        <v>45082</v>
      </c>
      <c r="I38" s="57">
        <v>45084</v>
      </c>
      <c r="J38" s="54" t="s">
        <v>364</v>
      </c>
      <c r="K38" s="59">
        <f t="shared" si="1"/>
        <v>110.63033333333334</v>
      </c>
      <c r="L38" s="59">
        <v>146.65700000000001</v>
      </c>
      <c r="M38" s="59">
        <v>146.65700000000001</v>
      </c>
      <c r="N38" s="59">
        <v>0</v>
      </c>
      <c r="O38" s="141">
        <f t="shared" si="6"/>
        <v>2</v>
      </c>
      <c r="P38" s="59">
        <v>80.763000000000005</v>
      </c>
      <c r="Q38" s="141">
        <f t="shared" si="7"/>
        <v>3</v>
      </c>
      <c r="R38" s="59">
        <v>99.840999999999994</v>
      </c>
      <c r="S38" s="59">
        <v>4.63</v>
      </c>
      <c r="T38" s="145">
        <f t="shared" si="8"/>
        <v>331.89100000000002</v>
      </c>
    </row>
    <row r="39" spans="1:20" s="61" customFormat="1" ht="69" outlineLevel="1" x14ac:dyDescent="0.3">
      <c r="A39" s="55" t="s">
        <v>89</v>
      </c>
      <c r="B39" s="101" t="s">
        <v>433</v>
      </c>
      <c r="C39" s="110" t="s">
        <v>361</v>
      </c>
      <c r="D39" s="56" t="s">
        <v>434</v>
      </c>
      <c r="E39" s="56" t="s">
        <v>468</v>
      </c>
      <c r="F39" s="56" t="s">
        <v>534</v>
      </c>
      <c r="G39" s="54" t="s">
        <v>644</v>
      </c>
      <c r="H39" s="57">
        <v>45078</v>
      </c>
      <c r="I39" s="57">
        <v>45080</v>
      </c>
      <c r="J39" s="54" t="s">
        <v>364</v>
      </c>
      <c r="K39" s="59">
        <f t="shared" si="1"/>
        <v>93.512666666666675</v>
      </c>
      <c r="L39" s="59">
        <v>77.728999999999999</v>
      </c>
      <c r="M39" s="59">
        <v>77.728999999999999</v>
      </c>
      <c r="N39" s="59">
        <v>0</v>
      </c>
      <c r="O39" s="141">
        <f t="shared" si="6"/>
        <v>2</v>
      </c>
      <c r="P39" s="59">
        <v>102.953</v>
      </c>
      <c r="Q39" s="141">
        <f t="shared" si="7"/>
        <v>3</v>
      </c>
      <c r="R39" s="59">
        <v>99.855999999999995</v>
      </c>
      <c r="S39" s="59">
        <v>0</v>
      </c>
      <c r="T39" s="145">
        <f t="shared" si="8"/>
        <v>280.53800000000001</v>
      </c>
    </row>
    <row r="40" spans="1:20" s="61" customFormat="1" ht="69" outlineLevel="1" x14ac:dyDescent="0.3">
      <c r="A40" s="55" t="s">
        <v>89</v>
      </c>
      <c r="B40" s="101" t="s">
        <v>435</v>
      </c>
      <c r="C40" s="110" t="s">
        <v>361</v>
      </c>
      <c r="D40" s="56" t="s">
        <v>436</v>
      </c>
      <c r="E40" s="56" t="s">
        <v>468</v>
      </c>
      <c r="F40" s="56" t="s">
        <v>534</v>
      </c>
      <c r="G40" s="54" t="s">
        <v>642</v>
      </c>
      <c r="H40" s="57">
        <v>45084</v>
      </c>
      <c r="I40" s="57">
        <v>45086</v>
      </c>
      <c r="J40" s="54" t="s">
        <v>378</v>
      </c>
      <c r="K40" s="59">
        <f t="shared" si="1"/>
        <v>87.901666666666657</v>
      </c>
      <c r="L40" s="59">
        <v>0</v>
      </c>
      <c r="M40" s="59">
        <v>0</v>
      </c>
      <c r="N40" s="59">
        <v>0</v>
      </c>
      <c r="O40" s="141">
        <f t="shared" si="6"/>
        <v>2</v>
      </c>
      <c r="P40" s="59">
        <v>210.41200000000001</v>
      </c>
      <c r="Q40" s="141">
        <f t="shared" si="7"/>
        <v>3</v>
      </c>
      <c r="R40" s="59">
        <v>53.292999999999999</v>
      </c>
      <c r="S40" s="59">
        <v>0</v>
      </c>
      <c r="T40" s="145">
        <f t="shared" si="8"/>
        <v>263.70499999999998</v>
      </c>
    </row>
    <row r="41" spans="1:20" s="61" customFormat="1" ht="69" outlineLevel="1" x14ac:dyDescent="0.3">
      <c r="A41" s="55" t="s">
        <v>89</v>
      </c>
      <c r="B41" s="101" t="s">
        <v>88</v>
      </c>
      <c r="C41" s="110" t="s">
        <v>361</v>
      </c>
      <c r="D41" s="56" t="s">
        <v>219</v>
      </c>
      <c r="E41" s="56" t="s">
        <v>468</v>
      </c>
      <c r="F41" s="56" t="s">
        <v>534</v>
      </c>
      <c r="G41" s="54" t="s">
        <v>644</v>
      </c>
      <c r="H41" s="57">
        <v>45097</v>
      </c>
      <c r="I41" s="57">
        <v>45099</v>
      </c>
      <c r="J41" s="54" t="s">
        <v>364</v>
      </c>
      <c r="K41" s="59">
        <f t="shared" si="1"/>
        <v>88.896333333333345</v>
      </c>
      <c r="L41" s="59">
        <v>199.011</v>
      </c>
      <c r="M41" s="59">
        <v>199.011</v>
      </c>
      <c r="N41" s="59">
        <v>0</v>
      </c>
      <c r="O41" s="141">
        <f t="shared" si="6"/>
        <v>2</v>
      </c>
      <c r="P41" s="59">
        <v>25.936</v>
      </c>
      <c r="Q41" s="141">
        <f t="shared" si="7"/>
        <v>3</v>
      </c>
      <c r="R41" s="59">
        <v>31.742000000000001</v>
      </c>
      <c r="S41" s="59">
        <v>10</v>
      </c>
      <c r="T41" s="145">
        <f t="shared" si="8"/>
        <v>266.68900000000002</v>
      </c>
    </row>
    <row r="42" spans="1:20" s="61" customFormat="1" ht="51.75" outlineLevel="1" x14ac:dyDescent="0.3">
      <c r="A42" s="55" t="s">
        <v>89</v>
      </c>
      <c r="B42" s="101" t="s">
        <v>437</v>
      </c>
      <c r="C42" s="110" t="s">
        <v>361</v>
      </c>
      <c r="D42" s="56" t="s">
        <v>438</v>
      </c>
      <c r="E42" s="56" t="s">
        <v>468</v>
      </c>
      <c r="F42" s="56" t="s">
        <v>534</v>
      </c>
      <c r="G42" s="54" t="s">
        <v>638</v>
      </c>
      <c r="H42" s="57">
        <v>45094</v>
      </c>
      <c r="I42" s="57">
        <v>45096</v>
      </c>
      <c r="J42" s="54" t="s">
        <v>439</v>
      </c>
      <c r="K42" s="59">
        <f t="shared" si="1"/>
        <v>15.837000000000002</v>
      </c>
      <c r="L42" s="59">
        <v>0</v>
      </c>
      <c r="M42" s="59">
        <v>0</v>
      </c>
      <c r="N42" s="59">
        <v>0</v>
      </c>
      <c r="O42" s="141">
        <f t="shared" si="6"/>
        <v>2</v>
      </c>
      <c r="P42" s="59">
        <v>0</v>
      </c>
      <c r="Q42" s="141">
        <f>I42-H42+1</f>
        <v>3</v>
      </c>
      <c r="R42" s="59">
        <v>47.511000000000003</v>
      </c>
      <c r="S42" s="59">
        <v>0</v>
      </c>
      <c r="T42" s="145">
        <f t="shared" si="8"/>
        <v>47.511000000000003</v>
      </c>
    </row>
    <row r="43" spans="1:20" s="103" customFormat="1" ht="33" x14ac:dyDescent="0.3">
      <c r="A43" s="98" t="s">
        <v>440</v>
      </c>
      <c r="B43" s="112"/>
      <c r="C43" s="113" t="s">
        <v>361</v>
      </c>
      <c r="D43" s="96"/>
      <c r="E43" s="96"/>
      <c r="F43" s="96"/>
      <c r="G43" s="114"/>
      <c r="H43" s="115"/>
      <c r="I43" s="115"/>
      <c r="J43" s="114"/>
      <c r="K43" s="60">
        <f t="shared" si="1"/>
        <v>111.23283333333333</v>
      </c>
      <c r="L43" s="60">
        <f>SUM(L44:L48)</f>
        <v>1113.9000000000001</v>
      </c>
      <c r="M43" s="60">
        <f t="shared" ref="M43:T43" si="9">SUM(M44:M48)</f>
        <v>1113.9000000000001</v>
      </c>
      <c r="N43" s="60">
        <f t="shared" si="9"/>
        <v>0</v>
      </c>
      <c r="O43" s="142">
        <f t="shared" si="9"/>
        <v>13</v>
      </c>
      <c r="P43" s="60">
        <f t="shared" si="9"/>
        <v>371.81799999999998</v>
      </c>
      <c r="Q43" s="142">
        <f t="shared" si="9"/>
        <v>18</v>
      </c>
      <c r="R43" s="60">
        <f t="shared" si="9"/>
        <v>516.47299999999996</v>
      </c>
      <c r="S43" s="60">
        <f t="shared" si="9"/>
        <v>0</v>
      </c>
      <c r="T43" s="60">
        <f t="shared" si="9"/>
        <v>2002.191</v>
      </c>
    </row>
    <row r="44" spans="1:20" s="61" customFormat="1" ht="51.75" outlineLevel="1" x14ac:dyDescent="0.3">
      <c r="A44" s="55" t="s">
        <v>257</v>
      </c>
      <c r="B44" s="101" t="s">
        <v>97</v>
      </c>
      <c r="C44" s="110" t="s">
        <v>361</v>
      </c>
      <c r="D44" s="56" t="s">
        <v>220</v>
      </c>
      <c r="E44" s="56" t="s">
        <v>468</v>
      </c>
      <c r="F44" s="56" t="s">
        <v>534</v>
      </c>
      <c r="G44" s="54" t="s">
        <v>648</v>
      </c>
      <c r="H44" s="57">
        <v>45041</v>
      </c>
      <c r="I44" s="57">
        <v>45045</v>
      </c>
      <c r="J44" s="54" t="s">
        <v>379</v>
      </c>
      <c r="K44" s="59">
        <f t="shared" si="1"/>
        <v>0</v>
      </c>
      <c r="L44" s="59">
        <v>0</v>
      </c>
      <c r="M44" s="59">
        <v>0</v>
      </c>
      <c r="N44" s="59">
        <v>0</v>
      </c>
      <c r="O44" s="141">
        <f t="shared" ref="O44:O48" si="10">I44-H44</f>
        <v>4</v>
      </c>
      <c r="P44" s="59">
        <v>0</v>
      </c>
      <c r="Q44" s="141">
        <f t="shared" ref="Q44:Q48" si="11">I44-H44+1</f>
        <v>5</v>
      </c>
      <c r="R44" s="59">
        <v>0</v>
      </c>
      <c r="S44" s="59">
        <v>0</v>
      </c>
      <c r="T44" s="145">
        <f t="shared" ref="T44:T48" si="12">L44+P44+R44+S44</f>
        <v>0</v>
      </c>
    </row>
    <row r="45" spans="1:20" s="61" customFormat="1" ht="86.25" outlineLevel="1" x14ac:dyDescent="0.3">
      <c r="A45" s="55" t="s">
        <v>257</v>
      </c>
      <c r="B45" s="101" t="s">
        <v>441</v>
      </c>
      <c r="C45" s="110" t="s">
        <v>361</v>
      </c>
      <c r="D45" s="56" t="s">
        <v>442</v>
      </c>
      <c r="E45" s="56" t="s">
        <v>468</v>
      </c>
      <c r="F45" s="56" t="s">
        <v>534</v>
      </c>
      <c r="G45" s="54" t="s">
        <v>649</v>
      </c>
      <c r="H45" s="57">
        <v>45049</v>
      </c>
      <c r="I45" s="57">
        <v>45051</v>
      </c>
      <c r="J45" s="54" t="s">
        <v>430</v>
      </c>
      <c r="K45" s="59">
        <f t="shared" si="1"/>
        <v>175.86800000000002</v>
      </c>
      <c r="L45" s="59">
        <v>372.29199999999997</v>
      </c>
      <c r="M45" s="59">
        <v>372.29199999999997</v>
      </c>
      <c r="N45" s="59">
        <v>0</v>
      </c>
      <c r="O45" s="141">
        <f t="shared" si="10"/>
        <v>2</v>
      </c>
      <c r="P45" s="59">
        <v>85.769000000000005</v>
      </c>
      <c r="Q45" s="141">
        <f t="shared" si="11"/>
        <v>3</v>
      </c>
      <c r="R45" s="59">
        <v>69.543000000000006</v>
      </c>
      <c r="S45" s="59">
        <v>0</v>
      </c>
      <c r="T45" s="145">
        <f t="shared" si="12"/>
        <v>527.60400000000004</v>
      </c>
    </row>
    <row r="46" spans="1:20" s="61" customFormat="1" ht="51.75" outlineLevel="1" x14ac:dyDescent="0.3">
      <c r="A46" s="55" t="s">
        <v>257</v>
      </c>
      <c r="B46" s="101" t="s">
        <v>98</v>
      </c>
      <c r="C46" s="110" t="s">
        <v>361</v>
      </c>
      <c r="D46" s="56" t="s">
        <v>258</v>
      </c>
      <c r="E46" s="56" t="s">
        <v>468</v>
      </c>
      <c r="F46" s="56" t="s">
        <v>534</v>
      </c>
      <c r="G46" s="54" t="s">
        <v>648</v>
      </c>
      <c r="H46" s="57">
        <v>45067</v>
      </c>
      <c r="I46" s="57">
        <v>45069</v>
      </c>
      <c r="J46" s="54" t="s">
        <v>380</v>
      </c>
      <c r="K46" s="59">
        <f t="shared" si="1"/>
        <v>206.47133333333332</v>
      </c>
      <c r="L46" s="59">
        <v>317.995</v>
      </c>
      <c r="M46" s="59">
        <v>317.995</v>
      </c>
      <c r="N46" s="59">
        <v>0</v>
      </c>
      <c r="O46" s="141">
        <f t="shared" si="10"/>
        <v>2</v>
      </c>
      <c r="P46" s="59">
        <v>138.166</v>
      </c>
      <c r="Q46" s="141">
        <f t="shared" si="11"/>
        <v>3</v>
      </c>
      <c r="R46" s="59">
        <v>163.25299999999999</v>
      </c>
      <c r="S46" s="59">
        <v>0</v>
      </c>
      <c r="T46" s="145">
        <f t="shared" si="12"/>
        <v>619.41399999999999</v>
      </c>
    </row>
    <row r="47" spans="1:20" s="61" customFormat="1" ht="69" outlineLevel="1" x14ac:dyDescent="0.3">
      <c r="A47" s="55" t="s">
        <v>257</v>
      </c>
      <c r="B47" s="101" t="s">
        <v>443</v>
      </c>
      <c r="C47" s="110" t="s">
        <v>361</v>
      </c>
      <c r="D47" s="56" t="s">
        <v>444</v>
      </c>
      <c r="E47" s="56" t="s">
        <v>468</v>
      </c>
      <c r="F47" s="56" t="s">
        <v>534</v>
      </c>
      <c r="G47" s="54" t="s">
        <v>650</v>
      </c>
      <c r="H47" s="57">
        <v>45084</v>
      </c>
      <c r="I47" s="57">
        <v>45086</v>
      </c>
      <c r="J47" s="54" t="s">
        <v>378</v>
      </c>
      <c r="K47" s="59">
        <f t="shared" si="1"/>
        <v>28.833333333333332</v>
      </c>
      <c r="L47" s="59">
        <v>0</v>
      </c>
      <c r="M47" s="59">
        <v>0</v>
      </c>
      <c r="N47" s="59">
        <v>0</v>
      </c>
      <c r="O47" s="141">
        <f t="shared" si="10"/>
        <v>2</v>
      </c>
      <c r="P47" s="59">
        <v>0</v>
      </c>
      <c r="Q47" s="141">
        <f t="shared" si="11"/>
        <v>3</v>
      </c>
      <c r="R47" s="59">
        <v>86.5</v>
      </c>
      <c r="S47" s="59">
        <v>0</v>
      </c>
      <c r="T47" s="145">
        <f t="shared" si="12"/>
        <v>86.5</v>
      </c>
    </row>
    <row r="48" spans="1:20" s="61" customFormat="1" ht="51.75" outlineLevel="1" x14ac:dyDescent="0.3">
      <c r="A48" s="55" t="s">
        <v>257</v>
      </c>
      <c r="B48" s="101" t="s">
        <v>99</v>
      </c>
      <c r="C48" s="110" t="s">
        <v>361</v>
      </c>
      <c r="D48" s="56" t="s">
        <v>259</v>
      </c>
      <c r="E48" s="56" t="s">
        <v>468</v>
      </c>
      <c r="F48" s="56" t="s">
        <v>534</v>
      </c>
      <c r="G48" s="54" t="s">
        <v>648</v>
      </c>
      <c r="H48" s="57">
        <v>45089</v>
      </c>
      <c r="I48" s="57">
        <v>45092</v>
      </c>
      <c r="J48" s="54" t="s">
        <v>381</v>
      </c>
      <c r="K48" s="59">
        <f t="shared" si="1"/>
        <v>192.16825</v>
      </c>
      <c r="L48" s="59">
        <v>423.613</v>
      </c>
      <c r="M48" s="59">
        <v>423.613</v>
      </c>
      <c r="N48" s="59">
        <v>0</v>
      </c>
      <c r="O48" s="141">
        <f t="shared" si="10"/>
        <v>3</v>
      </c>
      <c r="P48" s="59">
        <v>147.88300000000001</v>
      </c>
      <c r="Q48" s="141">
        <f t="shared" si="11"/>
        <v>4</v>
      </c>
      <c r="R48" s="59">
        <v>197.17699999999999</v>
      </c>
      <c r="S48" s="59">
        <v>0</v>
      </c>
      <c r="T48" s="145">
        <f t="shared" si="12"/>
        <v>768.673</v>
      </c>
    </row>
    <row r="49" spans="1:20" s="103" customFormat="1" ht="33" x14ac:dyDescent="0.3">
      <c r="A49" s="98" t="s">
        <v>90</v>
      </c>
      <c r="B49" s="112"/>
      <c r="C49" s="113" t="s">
        <v>361</v>
      </c>
      <c r="D49" s="96"/>
      <c r="E49" s="96"/>
      <c r="F49" s="96"/>
      <c r="G49" s="114"/>
      <c r="H49" s="115"/>
      <c r="I49" s="115"/>
      <c r="J49" s="114"/>
      <c r="K49" s="60">
        <f t="shared" si="1"/>
        <v>90.051155102040823</v>
      </c>
      <c r="L49" s="60">
        <f>SUM(L50:L58)</f>
        <v>1782.104</v>
      </c>
      <c r="M49" s="60">
        <f t="shared" ref="M49:T49" si="13">SUM(M50:M58)</f>
        <v>1782.104</v>
      </c>
      <c r="N49" s="60">
        <f t="shared" si="13"/>
        <v>0</v>
      </c>
      <c r="O49" s="142">
        <f t="shared" si="13"/>
        <v>40</v>
      </c>
      <c r="P49" s="60">
        <f t="shared" si="13"/>
        <v>1394.2810000000002</v>
      </c>
      <c r="Q49" s="142">
        <f t="shared" si="13"/>
        <v>49</v>
      </c>
      <c r="R49" s="60">
        <f t="shared" si="13"/>
        <v>1181.1215999999999</v>
      </c>
      <c r="S49" s="60">
        <f t="shared" si="13"/>
        <v>55</v>
      </c>
      <c r="T49" s="60">
        <f t="shared" si="13"/>
        <v>4412.5066000000006</v>
      </c>
    </row>
    <row r="50" spans="1:20" s="61" customFormat="1" ht="51.75" outlineLevel="1" x14ac:dyDescent="0.3">
      <c r="A50" s="55" t="s">
        <v>90</v>
      </c>
      <c r="B50" s="101" t="s">
        <v>100</v>
      </c>
      <c r="C50" s="110" t="s">
        <v>361</v>
      </c>
      <c r="D50" s="56" t="s">
        <v>260</v>
      </c>
      <c r="E50" s="56" t="s">
        <v>468</v>
      </c>
      <c r="F50" s="56" t="s">
        <v>534</v>
      </c>
      <c r="G50" s="54" t="s">
        <v>651</v>
      </c>
      <c r="H50" s="57">
        <v>45056</v>
      </c>
      <c r="I50" s="57">
        <v>45060</v>
      </c>
      <c r="J50" s="54" t="s">
        <v>382</v>
      </c>
      <c r="K50" s="59">
        <f t="shared" si="1"/>
        <v>88.697000000000003</v>
      </c>
      <c r="L50" s="59">
        <v>220</v>
      </c>
      <c r="M50" s="59">
        <v>220</v>
      </c>
      <c r="N50" s="59">
        <v>0</v>
      </c>
      <c r="O50" s="141">
        <f t="shared" ref="O50:O58" si="14">I50-H50</f>
        <v>4</v>
      </c>
      <c r="P50" s="59">
        <v>105.038</v>
      </c>
      <c r="Q50" s="141">
        <f t="shared" ref="Q50:Q58" si="15">I50-H50+1</f>
        <v>5</v>
      </c>
      <c r="R50" s="59">
        <v>108.447</v>
      </c>
      <c r="S50" s="59">
        <v>10</v>
      </c>
      <c r="T50" s="145">
        <f t="shared" ref="T50:T58" si="16">L50+P50+R50+S50</f>
        <v>443.48500000000001</v>
      </c>
    </row>
    <row r="51" spans="1:20" s="61" customFormat="1" ht="69" outlineLevel="1" x14ac:dyDescent="0.3">
      <c r="A51" s="55" t="s">
        <v>90</v>
      </c>
      <c r="B51" s="101" t="s">
        <v>101</v>
      </c>
      <c r="C51" s="110" t="s">
        <v>361</v>
      </c>
      <c r="D51" s="56" t="s">
        <v>261</v>
      </c>
      <c r="E51" s="56" t="s">
        <v>468</v>
      </c>
      <c r="F51" s="56" t="s">
        <v>534</v>
      </c>
      <c r="G51" s="54" t="s">
        <v>652</v>
      </c>
      <c r="H51" s="57">
        <v>45056</v>
      </c>
      <c r="I51" s="57">
        <v>45060</v>
      </c>
      <c r="J51" s="54" t="s">
        <v>382</v>
      </c>
      <c r="K51" s="59">
        <f t="shared" si="1"/>
        <v>67.689400000000006</v>
      </c>
      <c r="L51" s="59">
        <v>220</v>
      </c>
      <c r="M51" s="59">
        <v>220</v>
      </c>
      <c r="N51" s="59">
        <v>0</v>
      </c>
      <c r="O51" s="141">
        <f t="shared" si="14"/>
        <v>4</v>
      </c>
      <c r="P51" s="59">
        <v>0</v>
      </c>
      <c r="Q51" s="141">
        <f t="shared" si="15"/>
        <v>5</v>
      </c>
      <c r="R51" s="59">
        <v>108.447</v>
      </c>
      <c r="S51" s="59">
        <v>10</v>
      </c>
      <c r="T51" s="145">
        <f t="shared" si="16"/>
        <v>338.447</v>
      </c>
    </row>
    <row r="52" spans="1:20" s="61" customFormat="1" ht="51.75" outlineLevel="1" x14ac:dyDescent="0.3">
      <c r="A52" s="55" t="s">
        <v>90</v>
      </c>
      <c r="B52" s="101" t="s">
        <v>102</v>
      </c>
      <c r="C52" s="110" t="s">
        <v>361</v>
      </c>
      <c r="D52" s="56" t="s">
        <v>262</v>
      </c>
      <c r="E52" s="56" t="s">
        <v>468</v>
      </c>
      <c r="F52" s="56" t="s">
        <v>534</v>
      </c>
      <c r="G52" s="54" t="s">
        <v>651</v>
      </c>
      <c r="H52" s="57">
        <v>45061</v>
      </c>
      <c r="I52" s="57">
        <v>45065</v>
      </c>
      <c r="J52" s="54" t="s">
        <v>383</v>
      </c>
      <c r="K52" s="59">
        <f t="shared" si="1"/>
        <v>0</v>
      </c>
      <c r="L52" s="59">
        <v>0</v>
      </c>
      <c r="M52" s="59">
        <v>0</v>
      </c>
      <c r="N52" s="59">
        <v>0</v>
      </c>
      <c r="O52" s="141">
        <f t="shared" si="14"/>
        <v>4</v>
      </c>
      <c r="P52" s="59">
        <v>0</v>
      </c>
      <c r="Q52" s="141">
        <f t="shared" si="15"/>
        <v>5</v>
      </c>
      <c r="R52" s="59">
        <v>0</v>
      </c>
      <c r="S52" s="59">
        <v>0</v>
      </c>
      <c r="T52" s="145">
        <f t="shared" si="16"/>
        <v>0</v>
      </c>
    </row>
    <row r="53" spans="1:20" s="61" customFormat="1" ht="51.75" outlineLevel="1" x14ac:dyDescent="0.3">
      <c r="A53" s="55" t="s">
        <v>90</v>
      </c>
      <c r="B53" s="101" t="s">
        <v>103</v>
      </c>
      <c r="C53" s="110" t="s">
        <v>361</v>
      </c>
      <c r="D53" s="56" t="s">
        <v>263</v>
      </c>
      <c r="E53" s="56" t="s">
        <v>468</v>
      </c>
      <c r="F53" s="56" t="s">
        <v>534</v>
      </c>
      <c r="G53" s="54" t="s">
        <v>653</v>
      </c>
      <c r="H53" s="57">
        <v>45087</v>
      </c>
      <c r="I53" s="57">
        <v>45091</v>
      </c>
      <c r="J53" s="54" t="s">
        <v>384</v>
      </c>
      <c r="K53" s="59">
        <f t="shared" si="1"/>
        <v>114.1914</v>
      </c>
      <c r="L53" s="59">
        <v>258.77300000000002</v>
      </c>
      <c r="M53" s="59">
        <v>258.77300000000002</v>
      </c>
      <c r="N53" s="59">
        <v>0</v>
      </c>
      <c r="O53" s="141">
        <f t="shared" si="14"/>
        <v>4</v>
      </c>
      <c r="P53" s="59">
        <v>132.40600000000001</v>
      </c>
      <c r="Q53" s="141">
        <f t="shared" si="15"/>
        <v>5</v>
      </c>
      <c r="R53" s="59">
        <v>179.77799999999999</v>
      </c>
      <c r="S53" s="59">
        <v>0</v>
      </c>
      <c r="T53" s="145">
        <f t="shared" si="16"/>
        <v>570.95699999999999</v>
      </c>
    </row>
    <row r="54" spans="1:20" s="61" customFormat="1" ht="103.5" outlineLevel="1" x14ac:dyDescent="0.3">
      <c r="A54" s="55" t="s">
        <v>90</v>
      </c>
      <c r="B54" s="101" t="s">
        <v>104</v>
      </c>
      <c r="C54" s="110" t="s">
        <v>361</v>
      </c>
      <c r="D54" s="56" t="s">
        <v>264</v>
      </c>
      <c r="E54" s="56" t="s">
        <v>468</v>
      </c>
      <c r="F54" s="56" t="s">
        <v>534</v>
      </c>
      <c r="G54" s="54" t="s">
        <v>654</v>
      </c>
      <c r="H54" s="57">
        <v>45081</v>
      </c>
      <c r="I54" s="57">
        <v>45087</v>
      </c>
      <c r="J54" s="54" t="s">
        <v>541</v>
      </c>
      <c r="K54" s="59">
        <f t="shared" si="1"/>
        <v>94.105428571428575</v>
      </c>
      <c r="L54" s="59">
        <v>0</v>
      </c>
      <c r="M54" s="59">
        <v>0</v>
      </c>
      <c r="N54" s="59">
        <v>0</v>
      </c>
      <c r="O54" s="141">
        <f t="shared" si="14"/>
        <v>6</v>
      </c>
      <c r="P54" s="59">
        <v>332.245</v>
      </c>
      <c r="Q54" s="141">
        <f t="shared" si="15"/>
        <v>7</v>
      </c>
      <c r="R54" s="59">
        <v>326.49299999999999</v>
      </c>
      <c r="S54" s="59">
        <v>0</v>
      </c>
      <c r="T54" s="145">
        <f t="shared" si="16"/>
        <v>658.73800000000006</v>
      </c>
    </row>
    <row r="55" spans="1:20" s="61" customFormat="1" ht="51.75" outlineLevel="1" x14ac:dyDescent="0.3">
      <c r="A55" s="55" t="s">
        <v>90</v>
      </c>
      <c r="B55" s="101" t="s">
        <v>105</v>
      </c>
      <c r="C55" s="110" t="s">
        <v>361</v>
      </c>
      <c r="D55" s="56" t="s">
        <v>265</v>
      </c>
      <c r="E55" s="56" t="s">
        <v>468</v>
      </c>
      <c r="F55" s="56" t="s">
        <v>534</v>
      </c>
      <c r="G55" s="54" t="s">
        <v>651</v>
      </c>
      <c r="H55" s="57">
        <v>45088</v>
      </c>
      <c r="I55" s="57">
        <v>45091</v>
      </c>
      <c r="J55" s="54" t="s">
        <v>541</v>
      </c>
      <c r="K55" s="59">
        <f t="shared" si="1"/>
        <v>155.45675</v>
      </c>
      <c r="L55" s="59">
        <v>258.61200000000002</v>
      </c>
      <c r="M55" s="59">
        <v>258.61200000000002</v>
      </c>
      <c r="N55" s="59">
        <v>0</v>
      </c>
      <c r="O55" s="141">
        <f t="shared" si="14"/>
        <v>3</v>
      </c>
      <c r="P55" s="59">
        <v>166.03299999999999</v>
      </c>
      <c r="Q55" s="141">
        <f t="shared" si="15"/>
        <v>4</v>
      </c>
      <c r="R55" s="59">
        <v>187.18199999999999</v>
      </c>
      <c r="S55" s="59">
        <v>10</v>
      </c>
      <c r="T55" s="145">
        <f t="shared" si="16"/>
        <v>621.827</v>
      </c>
    </row>
    <row r="56" spans="1:20" s="61" customFormat="1" ht="86.25" outlineLevel="1" x14ac:dyDescent="0.3">
      <c r="A56" s="55" t="s">
        <v>90</v>
      </c>
      <c r="B56" s="101" t="s">
        <v>106</v>
      </c>
      <c r="C56" s="110" t="s">
        <v>361</v>
      </c>
      <c r="D56" s="56" t="s">
        <v>266</v>
      </c>
      <c r="E56" s="56" t="s">
        <v>468</v>
      </c>
      <c r="F56" s="56" t="s">
        <v>534</v>
      </c>
      <c r="G56" s="54" t="s">
        <v>655</v>
      </c>
      <c r="H56" s="57">
        <v>45088</v>
      </c>
      <c r="I56" s="57">
        <v>45094</v>
      </c>
      <c r="J56" s="54" t="s">
        <v>376</v>
      </c>
      <c r="K56" s="59">
        <f t="shared" si="1"/>
        <v>85.646471428571445</v>
      </c>
      <c r="L56" s="59">
        <v>270.72500000000002</v>
      </c>
      <c r="M56" s="59">
        <v>270.72500000000002</v>
      </c>
      <c r="N56" s="59">
        <v>0</v>
      </c>
      <c r="O56" s="141">
        <f t="shared" si="14"/>
        <v>6</v>
      </c>
      <c r="P56" s="59">
        <v>277.90600000000001</v>
      </c>
      <c r="Q56" s="141">
        <f t="shared" si="15"/>
        <v>7</v>
      </c>
      <c r="R56" s="59">
        <v>40.894300000000001</v>
      </c>
      <c r="S56" s="59">
        <v>10</v>
      </c>
      <c r="T56" s="145">
        <f t="shared" si="16"/>
        <v>599.52530000000013</v>
      </c>
    </row>
    <row r="57" spans="1:20" s="61" customFormat="1" ht="103.5" outlineLevel="1" x14ac:dyDescent="0.3">
      <c r="A57" s="55" t="s">
        <v>90</v>
      </c>
      <c r="B57" s="101">
        <v>5.7</v>
      </c>
      <c r="C57" s="110" t="s">
        <v>361</v>
      </c>
      <c r="D57" s="56" t="s">
        <v>266</v>
      </c>
      <c r="E57" s="56" t="s">
        <v>468</v>
      </c>
      <c r="F57" s="56" t="s">
        <v>534</v>
      </c>
      <c r="G57" s="54" t="s">
        <v>654</v>
      </c>
      <c r="H57" s="57">
        <v>45088</v>
      </c>
      <c r="I57" s="57">
        <v>45094</v>
      </c>
      <c r="J57" s="54" t="s">
        <v>376</v>
      </c>
      <c r="K57" s="59">
        <f t="shared" si="1"/>
        <v>67.069185714285723</v>
      </c>
      <c r="L57" s="59">
        <v>140.684</v>
      </c>
      <c r="M57" s="59">
        <v>140.684</v>
      </c>
      <c r="N57" s="59">
        <v>0</v>
      </c>
      <c r="O57" s="141">
        <f t="shared" si="14"/>
        <v>6</v>
      </c>
      <c r="P57" s="59">
        <v>277.90600000000001</v>
      </c>
      <c r="Q57" s="141">
        <f t="shared" si="15"/>
        <v>7</v>
      </c>
      <c r="R57" s="59">
        <v>40.894300000000001</v>
      </c>
      <c r="S57" s="59">
        <v>10</v>
      </c>
      <c r="T57" s="145">
        <f t="shared" si="16"/>
        <v>469.48430000000002</v>
      </c>
    </row>
    <row r="58" spans="1:20" s="61" customFormat="1" ht="86.25" outlineLevel="1" x14ac:dyDescent="0.3">
      <c r="A58" s="55" t="s">
        <v>90</v>
      </c>
      <c r="B58" s="101" t="s">
        <v>107</v>
      </c>
      <c r="C58" s="110" t="s">
        <v>361</v>
      </c>
      <c r="D58" s="56" t="s">
        <v>267</v>
      </c>
      <c r="E58" s="56" t="s">
        <v>468</v>
      </c>
      <c r="F58" s="56" t="s">
        <v>534</v>
      </c>
      <c r="G58" s="54" t="s">
        <v>656</v>
      </c>
      <c r="H58" s="57">
        <v>45088</v>
      </c>
      <c r="I58" s="57">
        <v>45091</v>
      </c>
      <c r="J58" s="54" t="s">
        <v>541</v>
      </c>
      <c r="K58" s="59">
        <f t="shared" si="1"/>
        <v>177.51075</v>
      </c>
      <c r="L58" s="59">
        <v>413.31</v>
      </c>
      <c r="M58" s="59">
        <v>413.31</v>
      </c>
      <c r="N58" s="59">
        <v>0</v>
      </c>
      <c r="O58" s="141">
        <f t="shared" si="14"/>
        <v>3</v>
      </c>
      <c r="P58" s="59">
        <v>102.747</v>
      </c>
      <c r="Q58" s="141">
        <f t="shared" si="15"/>
        <v>4</v>
      </c>
      <c r="R58" s="59">
        <v>188.98599999999999</v>
      </c>
      <c r="S58" s="59">
        <v>5</v>
      </c>
      <c r="T58" s="145">
        <f t="shared" si="16"/>
        <v>710.04300000000001</v>
      </c>
    </row>
    <row r="59" spans="1:20" s="103" customFormat="1" ht="33" x14ac:dyDescent="0.3">
      <c r="A59" s="98" t="s">
        <v>91</v>
      </c>
      <c r="B59" s="112"/>
      <c r="C59" s="113" t="s">
        <v>361</v>
      </c>
      <c r="D59" s="96"/>
      <c r="E59" s="96"/>
      <c r="F59" s="96"/>
      <c r="G59" s="114"/>
      <c r="H59" s="115"/>
      <c r="I59" s="115"/>
      <c r="J59" s="114"/>
      <c r="K59" s="60">
        <f t="shared" si="1"/>
        <v>138.88388611564628</v>
      </c>
      <c r="L59" s="60">
        <f>SUM(L60:L92)</f>
        <v>11231.766259</v>
      </c>
      <c r="M59" s="60">
        <f t="shared" ref="M59:T59" si="17">SUM(M60:M92)</f>
        <v>11231.766259</v>
      </c>
      <c r="N59" s="60">
        <f t="shared" si="17"/>
        <v>0</v>
      </c>
      <c r="O59" s="142">
        <f t="shared" si="17"/>
        <v>111</v>
      </c>
      <c r="P59" s="60">
        <f t="shared" si="17"/>
        <v>4425.0839999999998</v>
      </c>
      <c r="Q59" s="142">
        <f t="shared" si="17"/>
        <v>147</v>
      </c>
      <c r="R59" s="60">
        <f t="shared" si="17"/>
        <v>4605.7179999999998</v>
      </c>
      <c r="S59" s="60">
        <f t="shared" si="17"/>
        <v>153.363</v>
      </c>
      <c r="T59" s="60">
        <f t="shared" si="17"/>
        <v>20415.931259000005</v>
      </c>
    </row>
    <row r="60" spans="1:20" s="61" customFormat="1" ht="51.75" outlineLevel="1" x14ac:dyDescent="0.3">
      <c r="A60" s="55" t="s">
        <v>91</v>
      </c>
      <c r="B60" s="101" t="s">
        <v>108</v>
      </c>
      <c r="C60" s="110" t="s">
        <v>361</v>
      </c>
      <c r="D60" s="56" t="s">
        <v>268</v>
      </c>
      <c r="E60" s="56" t="s">
        <v>468</v>
      </c>
      <c r="F60" s="56" t="s">
        <v>534</v>
      </c>
      <c r="G60" s="54" t="s">
        <v>657</v>
      </c>
      <c r="H60" s="57">
        <v>45046</v>
      </c>
      <c r="I60" s="57">
        <v>45049</v>
      </c>
      <c r="J60" s="54" t="s">
        <v>385</v>
      </c>
      <c r="K60" s="59">
        <f t="shared" si="1"/>
        <v>115.55581475</v>
      </c>
      <c r="L60" s="59">
        <v>218.43725899999998</v>
      </c>
      <c r="M60" s="59">
        <v>218.43725899999998</v>
      </c>
      <c r="N60" s="59">
        <v>0</v>
      </c>
      <c r="O60" s="141">
        <f t="shared" ref="O60:O91" si="18">I60-H60</f>
        <v>3</v>
      </c>
      <c r="P60" s="59">
        <v>96.212999999999994</v>
      </c>
      <c r="Q60" s="141">
        <f t="shared" ref="Q60:Q91" si="19">I60-H60+1</f>
        <v>4</v>
      </c>
      <c r="R60" s="59">
        <v>147.57300000000001</v>
      </c>
      <c r="S60" s="59">
        <v>0</v>
      </c>
      <c r="T60" s="145">
        <f t="shared" ref="T60:T91" si="20">L60+P60+R60+S60</f>
        <v>462.22325899999998</v>
      </c>
    </row>
    <row r="61" spans="1:20" s="61" customFormat="1" ht="51.75" outlineLevel="1" x14ac:dyDescent="0.3">
      <c r="A61" s="55" t="s">
        <v>91</v>
      </c>
      <c r="B61" s="101" t="s">
        <v>109</v>
      </c>
      <c r="C61" s="110" t="s">
        <v>361</v>
      </c>
      <c r="D61" s="56" t="s">
        <v>269</v>
      </c>
      <c r="E61" s="56" t="s">
        <v>468</v>
      </c>
      <c r="F61" s="56" t="s">
        <v>534</v>
      </c>
      <c r="G61" s="54" t="s">
        <v>657</v>
      </c>
      <c r="H61" s="57">
        <v>45040</v>
      </c>
      <c r="I61" s="57">
        <v>45043</v>
      </c>
      <c r="J61" s="54" t="s">
        <v>386</v>
      </c>
      <c r="K61" s="59">
        <f t="shared" si="1"/>
        <v>17.637</v>
      </c>
      <c r="L61" s="59">
        <v>70.548000000000002</v>
      </c>
      <c r="M61" s="59">
        <v>70.548000000000002</v>
      </c>
      <c r="N61" s="59">
        <v>0</v>
      </c>
      <c r="O61" s="141">
        <f t="shared" si="18"/>
        <v>3</v>
      </c>
      <c r="P61" s="59">
        <v>0</v>
      </c>
      <c r="Q61" s="141">
        <f t="shared" si="19"/>
        <v>4</v>
      </c>
      <c r="R61" s="59">
        <v>0</v>
      </c>
      <c r="S61" s="59">
        <v>0</v>
      </c>
      <c r="T61" s="145">
        <f t="shared" si="20"/>
        <v>70.548000000000002</v>
      </c>
    </row>
    <row r="62" spans="1:20" s="61" customFormat="1" ht="51.75" outlineLevel="1" x14ac:dyDescent="0.3">
      <c r="A62" s="55" t="s">
        <v>91</v>
      </c>
      <c r="B62" s="101" t="s">
        <v>445</v>
      </c>
      <c r="C62" s="110" t="s">
        <v>361</v>
      </c>
      <c r="D62" s="56" t="s">
        <v>428</v>
      </c>
      <c r="E62" s="56" t="s">
        <v>468</v>
      </c>
      <c r="F62" s="56" t="s">
        <v>534</v>
      </c>
      <c r="G62" s="54" t="s">
        <v>658</v>
      </c>
      <c r="H62" s="57">
        <v>45036</v>
      </c>
      <c r="I62" s="57">
        <v>45038</v>
      </c>
      <c r="J62" s="54" t="s">
        <v>364</v>
      </c>
      <c r="K62" s="59">
        <f t="shared" si="1"/>
        <v>125.06633333333332</v>
      </c>
      <c r="L62" s="59">
        <v>202.797</v>
      </c>
      <c r="M62" s="59">
        <v>202.797</v>
      </c>
      <c r="N62" s="59">
        <v>0</v>
      </c>
      <c r="O62" s="141">
        <f t="shared" si="18"/>
        <v>2</v>
      </c>
      <c r="P62" s="59">
        <v>62.354999999999997</v>
      </c>
      <c r="Q62" s="141">
        <f t="shared" si="19"/>
        <v>3</v>
      </c>
      <c r="R62" s="59">
        <v>100.047</v>
      </c>
      <c r="S62" s="59">
        <v>10</v>
      </c>
      <c r="T62" s="145">
        <f t="shared" si="20"/>
        <v>375.19899999999996</v>
      </c>
    </row>
    <row r="63" spans="1:20" s="61" customFormat="1" ht="69" outlineLevel="1" x14ac:dyDescent="0.3">
      <c r="A63" s="55" t="s">
        <v>91</v>
      </c>
      <c r="B63" s="101" t="s">
        <v>446</v>
      </c>
      <c r="C63" s="110" t="s">
        <v>361</v>
      </c>
      <c r="D63" s="56" t="s">
        <v>442</v>
      </c>
      <c r="E63" s="56" t="s">
        <v>468</v>
      </c>
      <c r="F63" s="56" t="s">
        <v>534</v>
      </c>
      <c r="G63" s="54" t="s">
        <v>659</v>
      </c>
      <c r="H63" s="57">
        <v>45080</v>
      </c>
      <c r="I63" s="57">
        <v>45082</v>
      </c>
      <c r="J63" s="54" t="s">
        <v>430</v>
      </c>
      <c r="K63" s="59">
        <f t="shared" si="1"/>
        <v>216.26333333333332</v>
      </c>
      <c r="L63" s="59">
        <v>372.29199999999997</v>
      </c>
      <c r="M63" s="59">
        <v>372.29199999999997</v>
      </c>
      <c r="N63" s="59">
        <v>0</v>
      </c>
      <c r="O63" s="141">
        <f t="shared" si="18"/>
        <v>2</v>
      </c>
      <c r="P63" s="59">
        <v>137.30799999999999</v>
      </c>
      <c r="Q63" s="141">
        <f t="shared" si="19"/>
        <v>3</v>
      </c>
      <c r="R63" s="59">
        <v>139.19</v>
      </c>
      <c r="S63" s="59">
        <v>0</v>
      </c>
      <c r="T63" s="145">
        <f t="shared" si="20"/>
        <v>648.79</v>
      </c>
    </row>
    <row r="64" spans="1:20" s="61" customFormat="1" ht="103.5" outlineLevel="1" x14ac:dyDescent="0.3">
      <c r="A64" s="55" t="s">
        <v>91</v>
      </c>
      <c r="B64" s="101" t="s">
        <v>110</v>
      </c>
      <c r="C64" s="110" t="s">
        <v>361</v>
      </c>
      <c r="D64" s="56" t="s">
        <v>270</v>
      </c>
      <c r="E64" s="56" t="s">
        <v>468</v>
      </c>
      <c r="F64" s="56" t="s">
        <v>534</v>
      </c>
      <c r="G64" s="54" t="s">
        <v>660</v>
      </c>
      <c r="H64" s="57">
        <v>45041</v>
      </c>
      <c r="I64" s="57">
        <v>45044</v>
      </c>
      <c r="J64" s="54" t="s">
        <v>386</v>
      </c>
      <c r="K64" s="59">
        <f t="shared" si="1"/>
        <v>17.611499999999999</v>
      </c>
      <c r="L64" s="59">
        <v>70.445999999999998</v>
      </c>
      <c r="M64" s="59">
        <v>70.445999999999998</v>
      </c>
      <c r="N64" s="59">
        <v>0</v>
      </c>
      <c r="O64" s="141">
        <f t="shared" si="18"/>
        <v>3</v>
      </c>
      <c r="P64" s="59">
        <v>0</v>
      </c>
      <c r="Q64" s="141">
        <f t="shared" si="19"/>
        <v>4</v>
      </c>
      <c r="R64" s="59">
        <v>0</v>
      </c>
      <c r="S64" s="59">
        <v>0</v>
      </c>
      <c r="T64" s="145">
        <f t="shared" si="20"/>
        <v>70.445999999999998</v>
      </c>
    </row>
    <row r="65" spans="1:20" s="61" customFormat="1" ht="51.75" outlineLevel="1" x14ac:dyDescent="0.3">
      <c r="A65" s="55" t="s">
        <v>91</v>
      </c>
      <c r="B65" s="101" t="s">
        <v>111</v>
      </c>
      <c r="C65" s="110" t="s">
        <v>361</v>
      </c>
      <c r="D65" s="56" t="s">
        <v>271</v>
      </c>
      <c r="E65" s="56" t="s">
        <v>468</v>
      </c>
      <c r="F65" s="56" t="s">
        <v>534</v>
      </c>
      <c r="G65" s="54" t="s">
        <v>657</v>
      </c>
      <c r="H65" s="57">
        <v>45053</v>
      </c>
      <c r="I65" s="57">
        <v>45056</v>
      </c>
      <c r="J65" s="54" t="s">
        <v>375</v>
      </c>
      <c r="K65" s="59">
        <f t="shared" si="1"/>
        <v>130.02074999999999</v>
      </c>
      <c r="L65" s="59">
        <v>296</v>
      </c>
      <c r="M65" s="59">
        <v>296</v>
      </c>
      <c r="N65" s="59">
        <v>0</v>
      </c>
      <c r="O65" s="141">
        <f t="shared" si="18"/>
        <v>3</v>
      </c>
      <c r="P65" s="59">
        <v>0</v>
      </c>
      <c r="Q65" s="141">
        <f t="shared" si="19"/>
        <v>4</v>
      </c>
      <c r="R65" s="59">
        <v>224.083</v>
      </c>
      <c r="S65" s="59">
        <v>0</v>
      </c>
      <c r="T65" s="145">
        <f t="shared" si="20"/>
        <v>520.08299999999997</v>
      </c>
    </row>
    <row r="66" spans="1:20" s="61" customFormat="1" ht="51.75" outlineLevel="1" x14ac:dyDescent="0.3">
      <c r="A66" s="55" t="s">
        <v>91</v>
      </c>
      <c r="B66" s="101" t="s">
        <v>447</v>
      </c>
      <c r="C66" s="110" t="s">
        <v>361</v>
      </c>
      <c r="D66" s="56" t="s">
        <v>448</v>
      </c>
      <c r="E66" s="56" t="s">
        <v>468</v>
      </c>
      <c r="F66" s="56" t="s">
        <v>534</v>
      </c>
      <c r="G66" s="54" t="s">
        <v>658</v>
      </c>
      <c r="H66" s="57">
        <v>45060</v>
      </c>
      <c r="I66" s="57">
        <v>45065</v>
      </c>
      <c r="J66" s="54" t="s">
        <v>387</v>
      </c>
      <c r="K66" s="59">
        <f t="shared" si="1"/>
        <v>97.930833333333339</v>
      </c>
      <c r="L66" s="59">
        <v>344.75900000000001</v>
      </c>
      <c r="M66" s="59">
        <v>344.75900000000001</v>
      </c>
      <c r="N66" s="59">
        <v>0</v>
      </c>
      <c r="O66" s="141">
        <f t="shared" si="18"/>
        <v>5</v>
      </c>
      <c r="P66" s="59">
        <v>167.49199999999999</v>
      </c>
      <c r="Q66" s="141">
        <f t="shared" si="19"/>
        <v>6</v>
      </c>
      <c r="R66" s="59">
        <v>75.334000000000003</v>
      </c>
      <c r="S66" s="59">
        <v>0</v>
      </c>
      <c r="T66" s="145">
        <f t="shared" si="20"/>
        <v>587.58500000000004</v>
      </c>
    </row>
    <row r="67" spans="1:20" s="61" customFormat="1" ht="51.75" outlineLevel="1" x14ac:dyDescent="0.3">
      <c r="A67" s="55" t="s">
        <v>91</v>
      </c>
      <c r="B67" s="101" t="s">
        <v>112</v>
      </c>
      <c r="C67" s="110" t="s">
        <v>361</v>
      </c>
      <c r="D67" s="56" t="s">
        <v>272</v>
      </c>
      <c r="E67" s="56" t="s">
        <v>468</v>
      </c>
      <c r="F67" s="56" t="s">
        <v>534</v>
      </c>
      <c r="G67" s="54" t="s">
        <v>658</v>
      </c>
      <c r="H67" s="57">
        <v>45053</v>
      </c>
      <c r="I67" s="57">
        <v>45055</v>
      </c>
      <c r="J67" s="54" t="s">
        <v>375</v>
      </c>
      <c r="K67" s="59">
        <f t="shared" si="1"/>
        <v>98.694999999999993</v>
      </c>
      <c r="L67" s="59">
        <v>284</v>
      </c>
      <c r="M67" s="59">
        <v>284</v>
      </c>
      <c r="N67" s="59">
        <v>0</v>
      </c>
      <c r="O67" s="141">
        <f t="shared" si="18"/>
        <v>2</v>
      </c>
      <c r="P67" s="59">
        <v>0</v>
      </c>
      <c r="Q67" s="141">
        <f t="shared" si="19"/>
        <v>3</v>
      </c>
      <c r="R67" s="59">
        <v>7.085</v>
      </c>
      <c r="S67" s="59">
        <v>5</v>
      </c>
      <c r="T67" s="145">
        <f t="shared" si="20"/>
        <v>296.08499999999998</v>
      </c>
    </row>
    <row r="68" spans="1:20" s="61" customFormat="1" ht="69" outlineLevel="1" x14ac:dyDescent="0.3">
      <c r="A68" s="55" t="s">
        <v>91</v>
      </c>
      <c r="B68" s="101" t="s">
        <v>113</v>
      </c>
      <c r="C68" s="110" t="s">
        <v>361</v>
      </c>
      <c r="D68" s="56" t="s">
        <v>273</v>
      </c>
      <c r="E68" s="56" t="s">
        <v>468</v>
      </c>
      <c r="F68" s="56" t="s">
        <v>534</v>
      </c>
      <c r="G68" s="54" t="s">
        <v>662</v>
      </c>
      <c r="H68" s="57">
        <v>45069</v>
      </c>
      <c r="I68" s="57">
        <v>45072</v>
      </c>
      <c r="J68" s="54" t="s">
        <v>364</v>
      </c>
      <c r="K68" s="59">
        <f t="shared" si="1"/>
        <v>112.42525000000001</v>
      </c>
      <c r="L68" s="59">
        <v>152.858</v>
      </c>
      <c r="M68" s="59">
        <v>152.858</v>
      </c>
      <c r="N68" s="59">
        <v>0</v>
      </c>
      <c r="O68" s="141">
        <f t="shared" si="18"/>
        <v>3</v>
      </c>
      <c r="P68" s="59">
        <v>155.50399999999999</v>
      </c>
      <c r="Q68" s="141">
        <f t="shared" si="19"/>
        <v>4</v>
      </c>
      <c r="R68" s="59">
        <v>133.13800000000001</v>
      </c>
      <c r="S68" s="59">
        <v>8.2010000000000005</v>
      </c>
      <c r="T68" s="145">
        <f t="shared" si="20"/>
        <v>449.70100000000002</v>
      </c>
    </row>
    <row r="69" spans="1:20" s="61" customFormat="1" ht="51.75" outlineLevel="1" x14ac:dyDescent="0.3">
      <c r="A69" s="55" t="s">
        <v>91</v>
      </c>
      <c r="B69" s="101" t="s">
        <v>449</v>
      </c>
      <c r="C69" s="110" t="s">
        <v>361</v>
      </c>
      <c r="D69" s="56" t="s">
        <v>450</v>
      </c>
      <c r="E69" s="56" t="s">
        <v>468</v>
      </c>
      <c r="F69" s="56" t="s">
        <v>534</v>
      </c>
      <c r="G69" s="54" t="s">
        <v>658</v>
      </c>
      <c r="H69" s="57">
        <v>45070</v>
      </c>
      <c r="I69" s="57">
        <v>45071</v>
      </c>
      <c r="J69" s="54" t="s">
        <v>364</v>
      </c>
      <c r="K69" s="59">
        <f t="shared" si="1"/>
        <v>138.446</v>
      </c>
      <c r="L69" s="59">
        <v>115.068</v>
      </c>
      <c r="M69" s="59">
        <v>115.068</v>
      </c>
      <c r="N69" s="59">
        <v>0</v>
      </c>
      <c r="O69" s="141">
        <f t="shared" si="18"/>
        <v>1</v>
      </c>
      <c r="P69" s="59">
        <v>62.133000000000003</v>
      </c>
      <c r="Q69" s="141">
        <f t="shared" si="19"/>
        <v>2</v>
      </c>
      <c r="R69" s="59">
        <v>99.691000000000003</v>
      </c>
      <c r="S69" s="59">
        <v>0</v>
      </c>
      <c r="T69" s="145">
        <f t="shared" si="20"/>
        <v>276.892</v>
      </c>
    </row>
    <row r="70" spans="1:20" s="61" customFormat="1" ht="86.25" outlineLevel="1" x14ac:dyDescent="0.3">
      <c r="A70" s="55" t="s">
        <v>91</v>
      </c>
      <c r="B70" s="101" t="s">
        <v>114</v>
      </c>
      <c r="C70" s="110" t="s">
        <v>361</v>
      </c>
      <c r="D70" s="56" t="s">
        <v>274</v>
      </c>
      <c r="E70" s="56" t="s">
        <v>468</v>
      </c>
      <c r="F70" s="56" t="s">
        <v>534</v>
      </c>
      <c r="G70" s="54" t="s">
        <v>661</v>
      </c>
      <c r="H70" s="57">
        <v>45074</v>
      </c>
      <c r="I70" s="57">
        <v>45077</v>
      </c>
      <c r="J70" s="54" t="s">
        <v>364</v>
      </c>
      <c r="K70" s="59">
        <f t="shared" si="1"/>
        <v>98.075999999999993</v>
      </c>
      <c r="L70" s="59">
        <v>166.18199999999999</v>
      </c>
      <c r="M70" s="59">
        <v>166.18199999999999</v>
      </c>
      <c r="N70" s="59">
        <v>0</v>
      </c>
      <c r="O70" s="141">
        <f t="shared" si="18"/>
        <v>3</v>
      </c>
      <c r="P70" s="59">
        <v>93.2</v>
      </c>
      <c r="Q70" s="141">
        <f t="shared" si="19"/>
        <v>4</v>
      </c>
      <c r="R70" s="59">
        <v>132.922</v>
      </c>
      <c r="S70" s="59">
        <v>0</v>
      </c>
      <c r="T70" s="145">
        <f t="shared" si="20"/>
        <v>392.30399999999997</v>
      </c>
    </row>
    <row r="71" spans="1:20" s="61" customFormat="1" ht="103.5" outlineLevel="1" x14ac:dyDescent="0.3">
      <c r="A71" s="55" t="s">
        <v>91</v>
      </c>
      <c r="B71" s="101" t="s">
        <v>114</v>
      </c>
      <c r="C71" s="110" t="s">
        <v>361</v>
      </c>
      <c r="D71" s="56" t="s">
        <v>274</v>
      </c>
      <c r="E71" s="56" t="s">
        <v>468</v>
      </c>
      <c r="F71" s="56" t="s">
        <v>534</v>
      </c>
      <c r="G71" s="54" t="s">
        <v>663</v>
      </c>
      <c r="H71" s="57">
        <v>45074</v>
      </c>
      <c r="I71" s="57">
        <v>45077</v>
      </c>
      <c r="J71" s="54" t="s">
        <v>364</v>
      </c>
      <c r="K71" s="59">
        <f t="shared" si="1"/>
        <v>97.849250000000012</v>
      </c>
      <c r="L71" s="59">
        <v>165.27500000000001</v>
      </c>
      <c r="M71" s="59">
        <v>165.27500000000001</v>
      </c>
      <c r="N71" s="59">
        <v>0</v>
      </c>
      <c r="O71" s="141">
        <f t="shared" si="18"/>
        <v>3</v>
      </c>
      <c r="P71" s="59">
        <v>93.2</v>
      </c>
      <c r="Q71" s="141">
        <f t="shared" si="19"/>
        <v>4</v>
      </c>
      <c r="R71" s="59">
        <v>132.922</v>
      </c>
      <c r="S71" s="59">
        <v>0</v>
      </c>
      <c r="T71" s="145">
        <f t="shared" si="20"/>
        <v>391.39700000000005</v>
      </c>
    </row>
    <row r="72" spans="1:20" s="61" customFormat="1" ht="69" outlineLevel="1" x14ac:dyDescent="0.3">
      <c r="A72" s="55" t="s">
        <v>91</v>
      </c>
      <c r="B72" s="101" t="s">
        <v>115</v>
      </c>
      <c r="C72" s="110" t="s">
        <v>361</v>
      </c>
      <c r="D72" s="56" t="s">
        <v>275</v>
      </c>
      <c r="E72" s="56" t="s">
        <v>468</v>
      </c>
      <c r="F72" s="56" t="s">
        <v>534</v>
      </c>
      <c r="G72" s="54" t="s">
        <v>664</v>
      </c>
      <c r="H72" s="57">
        <v>45083</v>
      </c>
      <c r="I72" s="57">
        <v>45087</v>
      </c>
      <c r="J72" s="54" t="s">
        <v>378</v>
      </c>
      <c r="K72" s="59">
        <f t="shared" si="1"/>
        <v>56.273400000000002</v>
      </c>
      <c r="L72" s="59">
        <v>87.703000000000003</v>
      </c>
      <c r="M72" s="59">
        <v>87.703000000000003</v>
      </c>
      <c r="N72" s="59">
        <v>0</v>
      </c>
      <c r="O72" s="141">
        <f t="shared" si="18"/>
        <v>4</v>
      </c>
      <c r="P72" s="59">
        <v>104.792</v>
      </c>
      <c r="Q72" s="141">
        <f t="shared" si="19"/>
        <v>5</v>
      </c>
      <c r="R72" s="59">
        <v>88.872</v>
      </c>
      <c r="S72" s="59">
        <v>0</v>
      </c>
      <c r="T72" s="145">
        <f t="shared" si="20"/>
        <v>281.36700000000002</v>
      </c>
    </row>
    <row r="73" spans="1:20" s="61" customFormat="1" ht="69" outlineLevel="1" x14ac:dyDescent="0.3">
      <c r="A73" s="55" t="s">
        <v>91</v>
      </c>
      <c r="B73" s="101" t="s">
        <v>115</v>
      </c>
      <c r="C73" s="110" t="s">
        <v>361</v>
      </c>
      <c r="D73" s="56" t="s">
        <v>275</v>
      </c>
      <c r="E73" s="56" t="s">
        <v>468</v>
      </c>
      <c r="F73" s="56" t="s">
        <v>534</v>
      </c>
      <c r="G73" s="54" t="s">
        <v>662</v>
      </c>
      <c r="H73" s="57">
        <v>45083</v>
      </c>
      <c r="I73" s="57">
        <v>45087</v>
      </c>
      <c r="J73" s="54" t="s">
        <v>378</v>
      </c>
      <c r="K73" s="59">
        <f t="shared" si="1"/>
        <v>56.273400000000002</v>
      </c>
      <c r="L73" s="59">
        <v>87.703000000000003</v>
      </c>
      <c r="M73" s="59">
        <v>87.703000000000003</v>
      </c>
      <c r="N73" s="59">
        <v>0</v>
      </c>
      <c r="O73" s="141">
        <f t="shared" si="18"/>
        <v>4</v>
      </c>
      <c r="P73" s="59">
        <v>104.792</v>
      </c>
      <c r="Q73" s="141">
        <f t="shared" si="19"/>
        <v>5</v>
      </c>
      <c r="R73" s="59">
        <v>88.872</v>
      </c>
      <c r="S73" s="59">
        <v>0</v>
      </c>
      <c r="T73" s="145">
        <f t="shared" si="20"/>
        <v>281.36700000000002</v>
      </c>
    </row>
    <row r="74" spans="1:20" s="61" customFormat="1" ht="69" outlineLevel="1" x14ac:dyDescent="0.3">
      <c r="A74" s="55" t="s">
        <v>91</v>
      </c>
      <c r="B74" s="101" t="s">
        <v>451</v>
      </c>
      <c r="C74" s="110" t="s">
        <v>361</v>
      </c>
      <c r="D74" s="56" t="s">
        <v>432</v>
      </c>
      <c r="E74" s="56" t="s">
        <v>468</v>
      </c>
      <c r="F74" s="56" t="s">
        <v>534</v>
      </c>
      <c r="G74" s="54" t="s">
        <v>657</v>
      </c>
      <c r="H74" s="57">
        <v>45082</v>
      </c>
      <c r="I74" s="57">
        <v>45085</v>
      </c>
      <c r="J74" s="54" t="s">
        <v>452</v>
      </c>
      <c r="K74" s="59">
        <f t="shared" si="1"/>
        <v>302.14075000000003</v>
      </c>
      <c r="L74" s="59">
        <v>943.79200000000003</v>
      </c>
      <c r="M74" s="59">
        <v>943.79200000000003</v>
      </c>
      <c r="N74" s="59">
        <v>0</v>
      </c>
      <c r="O74" s="141">
        <f t="shared" si="18"/>
        <v>3</v>
      </c>
      <c r="P74" s="59">
        <v>142.59899999999999</v>
      </c>
      <c r="Q74" s="141">
        <f t="shared" si="19"/>
        <v>4</v>
      </c>
      <c r="R74" s="59">
        <v>122.172</v>
      </c>
      <c r="S74" s="59">
        <v>0</v>
      </c>
      <c r="T74" s="145">
        <f t="shared" si="20"/>
        <v>1208.5630000000001</v>
      </c>
    </row>
    <row r="75" spans="1:20" s="61" customFormat="1" ht="69" outlineLevel="1" x14ac:dyDescent="0.3">
      <c r="A75" s="55" t="s">
        <v>91</v>
      </c>
      <c r="B75" s="101" t="s">
        <v>451</v>
      </c>
      <c r="C75" s="110" t="s">
        <v>361</v>
      </c>
      <c r="D75" s="56" t="s">
        <v>432</v>
      </c>
      <c r="E75" s="56" t="s">
        <v>468</v>
      </c>
      <c r="F75" s="56" t="s">
        <v>534</v>
      </c>
      <c r="G75" s="54" t="s">
        <v>665</v>
      </c>
      <c r="H75" s="57">
        <v>45082</v>
      </c>
      <c r="I75" s="57">
        <v>45086</v>
      </c>
      <c r="J75" s="54" t="s">
        <v>452</v>
      </c>
      <c r="K75" s="59">
        <f t="shared" si="1"/>
        <v>244.40039999999999</v>
      </c>
      <c r="L75" s="59">
        <v>879.33500000000004</v>
      </c>
      <c r="M75" s="59">
        <v>879.33500000000004</v>
      </c>
      <c r="N75" s="59">
        <v>0</v>
      </c>
      <c r="O75" s="141">
        <f t="shared" si="18"/>
        <v>4</v>
      </c>
      <c r="P75" s="59">
        <v>183.952</v>
      </c>
      <c r="Q75" s="141">
        <f t="shared" si="19"/>
        <v>5</v>
      </c>
      <c r="R75" s="59">
        <v>152.715</v>
      </c>
      <c r="S75" s="59">
        <v>6</v>
      </c>
      <c r="T75" s="145">
        <f t="shared" si="20"/>
        <v>1222.002</v>
      </c>
    </row>
    <row r="76" spans="1:20" s="61" customFormat="1" ht="103.5" outlineLevel="1" x14ac:dyDescent="0.3">
      <c r="A76" s="55" t="s">
        <v>91</v>
      </c>
      <c r="B76" s="101" t="s">
        <v>451</v>
      </c>
      <c r="C76" s="110" t="s">
        <v>361</v>
      </c>
      <c r="D76" s="56" t="s">
        <v>432</v>
      </c>
      <c r="E76" s="56" t="s">
        <v>468</v>
      </c>
      <c r="F76" s="56" t="s">
        <v>534</v>
      </c>
      <c r="G76" s="54" t="s">
        <v>660</v>
      </c>
      <c r="H76" s="57">
        <v>45082</v>
      </c>
      <c r="I76" s="57">
        <v>45086</v>
      </c>
      <c r="J76" s="54" t="s">
        <v>452</v>
      </c>
      <c r="K76" s="59">
        <f t="shared" si="1"/>
        <v>244.40039999999999</v>
      </c>
      <c r="L76" s="59">
        <v>879.33500000000004</v>
      </c>
      <c r="M76" s="59">
        <v>879.33500000000004</v>
      </c>
      <c r="N76" s="59">
        <v>0</v>
      </c>
      <c r="O76" s="141">
        <f t="shared" si="18"/>
        <v>4</v>
      </c>
      <c r="P76" s="59">
        <v>183.952</v>
      </c>
      <c r="Q76" s="141">
        <f t="shared" si="19"/>
        <v>5</v>
      </c>
      <c r="R76" s="59">
        <v>152.715</v>
      </c>
      <c r="S76" s="59">
        <v>6</v>
      </c>
      <c r="T76" s="145">
        <f t="shared" si="20"/>
        <v>1222.002</v>
      </c>
    </row>
    <row r="77" spans="1:20" s="61" customFormat="1" ht="86.25" outlineLevel="1" x14ac:dyDescent="0.3">
      <c r="A77" s="55" t="s">
        <v>91</v>
      </c>
      <c r="B77" s="101" t="s">
        <v>116</v>
      </c>
      <c r="C77" s="110" t="s">
        <v>361</v>
      </c>
      <c r="D77" s="56" t="s">
        <v>276</v>
      </c>
      <c r="E77" s="56" t="s">
        <v>468</v>
      </c>
      <c r="F77" s="56" t="s">
        <v>534</v>
      </c>
      <c r="G77" s="54" t="s">
        <v>666</v>
      </c>
      <c r="H77" s="57">
        <v>45085</v>
      </c>
      <c r="I77" s="57">
        <v>45088</v>
      </c>
      <c r="J77" s="54" t="s">
        <v>388</v>
      </c>
      <c r="K77" s="59">
        <f t="shared" ref="K77:K140" si="21">T77/Q77</f>
        <v>169.97875000000002</v>
      </c>
      <c r="L77" s="59">
        <v>312.33800000000002</v>
      </c>
      <c r="M77" s="59">
        <v>312.33800000000002</v>
      </c>
      <c r="N77" s="59">
        <v>0</v>
      </c>
      <c r="O77" s="141">
        <f t="shared" si="18"/>
        <v>3</v>
      </c>
      <c r="P77" s="59">
        <v>165.28800000000001</v>
      </c>
      <c r="Q77" s="141">
        <f t="shared" si="19"/>
        <v>4</v>
      </c>
      <c r="R77" s="59">
        <v>173.43899999999999</v>
      </c>
      <c r="S77" s="59">
        <v>28.85</v>
      </c>
      <c r="T77" s="145">
        <f t="shared" si="20"/>
        <v>679.91500000000008</v>
      </c>
    </row>
    <row r="78" spans="1:20" s="61" customFormat="1" ht="69" outlineLevel="1" x14ac:dyDescent="0.3">
      <c r="A78" s="55" t="s">
        <v>91</v>
      </c>
      <c r="B78" s="101" t="s">
        <v>116</v>
      </c>
      <c r="C78" s="110" t="s">
        <v>361</v>
      </c>
      <c r="D78" s="56" t="s">
        <v>276</v>
      </c>
      <c r="E78" s="56" t="s">
        <v>468</v>
      </c>
      <c r="F78" s="56" t="s">
        <v>534</v>
      </c>
      <c r="G78" s="54" t="s">
        <v>667</v>
      </c>
      <c r="H78" s="57">
        <v>45085</v>
      </c>
      <c r="I78" s="57">
        <v>45088</v>
      </c>
      <c r="J78" s="54" t="s">
        <v>388</v>
      </c>
      <c r="K78" s="59">
        <f t="shared" si="21"/>
        <v>163.18425000000002</v>
      </c>
      <c r="L78" s="59">
        <v>312.33800000000002</v>
      </c>
      <c r="M78" s="59">
        <v>312.33800000000002</v>
      </c>
      <c r="N78" s="59">
        <v>0</v>
      </c>
      <c r="O78" s="141">
        <f t="shared" si="18"/>
        <v>3</v>
      </c>
      <c r="P78" s="59">
        <v>165.28800000000001</v>
      </c>
      <c r="Q78" s="141">
        <f t="shared" si="19"/>
        <v>4</v>
      </c>
      <c r="R78" s="59">
        <v>173.43899999999999</v>
      </c>
      <c r="S78" s="59">
        <v>1.6719999999999999</v>
      </c>
      <c r="T78" s="145">
        <f t="shared" si="20"/>
        <v>652.73700000000008</v>
      </c>
    </row>
    <row r="79" spans="1:20" s="61" customFormat="1" ht="69" outlineLevel="1" x14ac:dyDescent="0.3">
      <c r="A79" s="55" t="s">
        <v>91</v>
      </c>
      <c r="B79" s="101" t="s">
        <v>116</v>
      </c>
      <c r="C79" s="110" t="s">
        <v>361</v>
      </c>
      <c r="D79" s="56" t="s">
        <v>276</v>
      </c>
      <c r="E79" s="56" t="s">
        <v>468</v>
      </c>
      <c r="F79" s="56" t="s">
        <v>534</v>
      </c>
      <c r="G79" s="54" t="s">
        <v>668</v>
      </c>
      <c r="H79" s="57">
        <v>45085</v>
      </c>
      <c r="I79" s="57">
        <v>45088</v>
      </c>
      <c r="J79" s="54" t="s">
        <v>388</v>
      </c>
      <c r="K79" s="59">
        <f t="shared" si="21"/>
        <v>164.85775000000001</v>
      </c>
      <c r="L79" s="59">
        <v>312.33800000000002</v>
      </c>
      <c r="M79" s="59">
        <v>312.33800000000002</v>
      </c>
      <c r="N79" s="59">
        <v>0</v>
      </c>
      <c r="O79" s="141">
        <f t="shared" si="18"/>
        <v>3</v>
      </c>
      <c r="P79" s="59">
        <v>165.28800000000001</v>
      </c>
      <c r="Q79" s="141">
        <f t="shared" si="19"/>
        <v>4</v>
      </c>
      <c r="R79" s="59">
        <v>173.43899999999999</v>
      </c>
      <c r="S79" s="59">
        <v>8.3659999999999997</v>
      </c>
      <c r="T79" s="145">
        <f t="shared" si="20"/>
        <v>659.43100000000004</v>
      </c>
    </row>
    <row r="80" spans="1:20" s="61" customFormat="1" ht="69" outlineLevel="1" x14ac:dyDescent="0.3">
      <c r="A80" s="55" t="s">
        <v>91</v>
      </c>
      <c r="B80" s="101" t="s">
        <v>116</v>
      </c>
      <c r="C80" s="110" t="s">
        <v>361</v>
      </c>
      <c r="D80" s="56" t="s">
        <v>276</v>
      </c>
      <c r="E80" s="56" t="s">
        <v>468</v>
      </c>
      <c r="F80" s="56" t="s">
        <v>534</v>
      </c>
      <c r="G80" s="54" t="s">
        <v>669</v>
      </c>
      <c r="H80" s="57">
        <v>45085</v>
      </c>
      <c r="I80" s="57">
        <v>45088</v>
      </c>
      <c r="J80" s="54" t="s">
        <v>388</v>
      </c>
      <c r="K80" s="59">
        <f t="shared" si="21"/>
        <v>164.03100000000001</v>
      </c>
      <c r="L80" s="59">
        <v>312.33800000000002</v>
      </c>
      <c r="M80" s="59">
        <v>312.33800000000002</v>
      </c>
      <c r="N80" s="59">
        <v>0</v>
      </c>
      <c r="O80" s="141">
        <f t="shared" si="18"/>
        <v>3</v>
      </c>
      <c r="P80" s="59">
        <v>165.28800000000001</v>
      </c>
      <c r="Q80" s="141">
        <f t="shared" si="19"/>
        <v>4</v>
      </c>
      <c r="R80" s="59">
        <v>173.43899999999999</v>
      </c>
      <c r="S80" s="59">
        <v>5.0590000000000002</v>
      </c>
      <c r="T80" s="145">
        <f t="shared" si="20"/>
        <v>656.12400000000002</v>
      </c>
    </row>
    <row r="81" spans="1:20" s="61" customFormat="1" ht="34.5" outlineLevel="1" x14ac:dyDescent="0.3">
      <c r="A81" s="55" t="s">
        <v>91</v>
      </c>
      <c r="B81" s="101" t="s">
        <v>453</v>
      </c>
      <c r="C81" s="110" t="s">
        <v>361</v>
      </c>
      <c r="D81" s="56" t="s">
        <v>454</v>
      </c>
      <c r="E81" s="56" t="s">
        <v>468</v>
      </c>
      <c r="F81" s="56" t="s">
        <v>534</v>
      </c>
      <c r="G81" s="54" t="s">
        <v>658</v>
      </c>
      <c r="H81" s="57">
        <v>45084</v>
      </c>
      <c r="I81" s="57">
        <v>45086</v>
      </c>
      <c r="J81" s="54" t="s">
        <v>378</v>
      </c>
      <c r="K81" s="59">
        <f t="shared" si="21"/>
        <v>87.261666666666656</v>
      </c>
      <c r="L81" s="59">
        <v>0</v>
      </c>
      <c r="M81" s="59">
        <v>0</v>
      </c>
      <c r="N81" s="59">
        <v>0</v>
      </c>
      <c r="O81" s="141">
        <f t="shared" si="18"/>
        <v>2</v>
      </c>
      <c r="P81" s="59">
        <v>208.35</v>
      </c>
      <c r="Q81" s="141">
        <f t="shared" si="19"/>
        <v>3</v>
      </c>
      <c r="R81" s="59">
        <v>53.435000000000002</v>
      </c>
      <c r="S81" s="59">
        <v>0</v>
      </c>
      <c r="T81" s="145">
        <f t="shared" si="20"/>
        <v>261.78499999999997</v>
      </c>
    </row>
    <row r="82" spans="1:20" s="61" customFormat="1" ht="69" outlineLevel="1" x14ac:dyDescent="0.3">
      <c r="A82" s="55" t="s">
        <v>91</v>
      </c>
      <c r="B82" s="101" t="s">
        <v>117</v>
      </c>
      <c r="C82" s="110" t="s">
        <v>361</v>
      </c>
      <c r="D82" s="56" t="s">
        <v>340</v>
      </c>
      <c r="E82" s="56" t="s">
        <v>468</v>
      </c>
      <c r="F82" s="56" t="s">
        <v>534</v>
      </c>
      <c r="G82" s="54" t="s">
        <v>670</v>
      </c>
      <c r="H82" s="57">
        <v>45096</v>
      </c>
      <c r="I82" s="57">
        <v>45100</v>
      </c>
      <c r="J82" s="54" t="s">
        <v>364</v>
      </c>
      <c r="K82" s="59">
        <f t="shared" si="21"/>
        <v>88.589600000000004</v>
      </c>
      <c r="L82" s="59">
        <v>144.49299999999999</v>
      </c>
      <c r="M82" s="59">
        <v>144.49299999999999</v>
      </c>
      <c r="N82" s="59">
        <v>0</v>
      </c>
      <c r="O82" s="141">
        <f t="shared" si="18"/>
        <v>4</v>
      </c>
      <c r="P82" s="59">
        <v>132.21700000000001</v>
      </c>
      <c r="Q82" s="141">
        <f t="shared" si="19"/>
        <v>5</v>
      </c>
      <c r="R82" s="59">
        <v>166.238</v>
      </c>
      <c r="S82" s="59">
        <v>0</v>
      </c>
      <c r="T82" s="145">
        <f t="shared" si="20"/>
        <v>442.94800000000004</v>
      </c>
    </row>
    <row r="83" spans="1:20" s="61" customFormat="1" ht="51.75" outlineLevel="1" x14ac:dyDescent="0.3">
      <c r="A83" s="55" t="s">
        <v>91</v>
      </c>
      <c r="B83" s="101" t="s">
        <v>117</v>
      </c>
      <c r="C83" s="110" t="s">
        <v>361</v>
      </c>
      <c r="D83" s="56" t="s">
        <v>340</v>
      </c>
      <c r="E83" s="56" t="s">
        <v>468</v>
      </c>
      <c r="F83" s="56" t="s">
        <v>534</v>
      </c>
      <c r="G83" s="54" t="s">
        <v>671</v>
      </c>
      <c r="H83" s="57">
        <v>45096</v>
      </c>
      <c r="I83" s="57">
        <v>45100</v>
      </c>
      <c r="J83" s="54" t="s">
        <v>364</v>
      </c>
      <c r="K83" s="59">
        <f t="shared" si="21"/>
        <v>87.558000000000007</v>
      </c>
      <c r="L83" s="59">
        <v>121.16800000000001</v>
      </c>
      <c r="M83" s="59">
        <v>121.16800000000001</v>
      </c>
      <c r="N83" s="59">
        <v>0</v>
      </c>
      <c r="O83" s="141">
        <f t="shared" si="18"/>
        <v>4</v>
      </c>
      <c r="P83" s="59">
        <v>150.38399999999999</v>
      </c>
      <c r="Q83" s="141">
        <f t="shared" si="19"/>
        <v>5</v>
      </c>
      <c r="R83" s="59">
        <v>166.238</v>
      </c>
      <c r="S83" s="59">
        <v>0</v>
      </c>
      <c r="T83" s="145">
        <f t="shared" si="20"/>
        <v>437.79</v>
      </c>
    </row>
    <row r="84" spans="1:20" s="61" customFormat="1" ht="69" outlineLevel="1" x14ac:dyDescent="0.3">
      <c r="A84" s="55" t="s">
        <v>91</v>
      </c>
      <c r="B84" s="101" t="s">
        <v>118</v>
      </c>
      <c r="C84" s="110" t="s">
        <v>361</v>
      </c>
      <c r="D84" s="56" t="s">
        <v>277</v>
      </c>
      <c r="E84" s="56" t="s">
        <v>468</v>
      </c>
      <c r="F84" s="56" t="s">
        <v>534</v>
      </c>
      <c r="G84" s="54" t="s">
        <v>662</v>
      </c>
      <c r="H84" s="57">
        <v>45090</v>
      </c>
      <c r="I84" s="57">
        <v>45092</v>
      </c>
      <c r="J84" s="54" t="s">
        <v>364</v>
      </c>
      <c r="K84" s="59">
        <f t="shared" si="21"/>
        <v>112.02033333333333</v>
      </c>
      <c r="L84" s="59">
        <v>150.65100000000001</v>
      </c>
      <c r="M84" s="59">
        <v>150.65100000000001</v>
      </c>
      <c r="N84" s="59">
        <v>0</v>
      </c>
      <c r="O84" s="141">
        <f t="shared" si="18"/>
        <v>2</v>
      </c>
      <c r="P84" s="59">
        <v>78.468000000000004</v>
      </c>
      <c r="Q84" s="141">
        <f t="shared" si="19"/>
        <v>3</v>
      </c>
      <c r="R84" s="59">
        <v>99.727000000000004</v>
      </c>
      <c r="S84" s="59">
        <v>7.2149999999999999</v>
      </c>
      <c r="T84" s="145">
        <f t="shared" si="20"/>
        <v>336.06099999999998</v>
      </c>
    </row>
    <row r="85" spans="1:20" s="61" customFormat="1" ht="51.75" outlineLevel="1" x14ac:dyDescent="0.3">
      <c r="A85" s="55" t="s">
        <v>91</v>
      </c>
      <c r="B85" s="101" t="s">
        <v>455</v>
      </c>
      <c r="C85" s="110" t="s">
        <v>361</v>
      </c>
      <c r="D85" s="56" t="s">
        <v>456</v>
      </c>
      <c r="E85" s="56" t="s">
        <v>468</v>
      </c>
      <c r="F85" s="56" t="s">
        <v>534</v>
      </c>
      <c r="G85" s="54" t="s">
        <v>658</v>
      </c>
      <c r="H85" s="57">
        <v>45099</v>
      </c>
      <c r="I85" s="57">
        <v>45101</v>
      </c>
      <c r="J85" s="54" t="s">
        <v>364</v>
      </c>
      <c r="K85" s="59">
        <f t="shared" si="21"/>
        <v>129.91</v>
      </c>
      <c r="L85" s="59">
        <v>227.62100000000001</v>
      </c>
      <c r="M85" s="59">
        <v>227.62100000000001</v>
      </c>
      <c r="N85" s="59">
        <v>0</v>
      </c>
      <c r="O85" s="141">
        <f t="shared" si="18"/>
        <v>2</v>
      </c>
      <c r="P85" s="59">
        <v>62.241999999999997</v>
      </c>
      <c r="Q85" s="141">
        <f t="shared" si="19"/>
        <v>3</v>
      </c>
      <c r="R85" s="59">
        <v>99.867000000000004</v>
      </c>
      <c r="S85" s="59">
        <v>0</v>
      </c>
      <c r="T85" s="145">
        <f t="shared" si="20"/>
        <v>389.73</v>
      </c>
    </row>
    <row r="86" spans="1:20" s="61" customFormat="1" ht="34.5" outlineLevel="1" x14ac:dyDescent="0.3">
      <c r="A86" s="55" t="s">
        <v>91</v>
      </c>
      <c r="B86" s="101" t="s">
        <v>457</v>
      </c>
      <c r="C86" s="110" t="s">
        <v>361</v>
      </c>
      <c r="D86" s="56" t="s">
        <v>438</v>
      </c>
      <c r="E86" s="56" t="s">
        <v>468</v>
      </c>
      <c r="F86" s="56" t="s">
        <v>534</v>
      </c>
      <c r="G86" s="54" t="s">
        <v>658</v>
      </c>
      <c r="H86" s="57">
        <v>45094</v>
      </c>
      <c r="I86" s="57">
        <v>45096</v>
      </c>
      <c r="J86" s="54" t="s">
        <v>439</v>
      </c>
      <c r="K86" s="59">
        <f t="shared" si="21"/>
        <v>21.160333333333334</v>
      </c>
      <c r="L86" s="59">
        <v>0</v>
      </c>
      <c r="M86" s="59">
        <v>0</v>
      </c>
      <c r="N86" s="59">
        <v>0</v>
      </c>
      <c r="O86" s="141">
        <f t="shared" si="18"/>
        <v>2</v>
      </c>
      <c r="P86" s="59">
        <v>0</v>
      </c>
      <c r="Q86" s="141">
        <f t="shared" si="19"/>
        <v>3</v>
      </c>
      <c r="R86" s="59">
        <v>63.481000000000002</v>
      </c>
      <c r="S86" s="59">
        <v>0</v>
      </c>
      <c r="T86" s="145">
        <f t="shared" si="20"/>
        <v>63.481000000000002</v>
      </c>
    </row>
    <row r="87" spans="1:20" s="61" customFormat="1" ht="51.75" outlineLevel="1" x14ac:dyDescent="0.3">
      <c r="A87" s="55" t="s">
        <v>91</v>
      </c>
      <c r="B87" s="101" t="s">
        <v>458</v>
      </c>
      <c r="C87" s="110" t="s">
        <v>361</v>
      </c>
      <c r="D87" s="56" t="s">
        <v>459</v>
      </c>
      <c r="E87" s="56" t="s">
        <v>468</v>
      </c>
      <c r="F87" s="56" t="s">
        <v>534</v>
      </c>
      <c r="G87" s="54" t="s">
        <v>658</v>
      </c>
      <c r="H87" s="57">
        <v>45091</v>
      </c>
      <c r="I87" s="57">
        <v>45094</v>
      </c>
      <c r="J87" s="54" t="s">
        <v>382</v>
      </c>
      <c r="K87" s="59">
        <f t="shared" si="21"/>
        <v>41.358999999999995</v>
      </c>
      <c r="L87" s="59">
        <v>0</v>
      </c>
      <c r="M87" s="59">
        <v>0</v>
      </c>
      <c r="N87" s="59">
        <v>0</v>
      </c>
      <c r="O87" s="141">
        <f t="shared" si="18"/>
        <v>3</v>
      </c>
      <c r="P87" s="59">
        <v>78.731999999999999</v>
      </c>
      <c r="Q87" s="141">
        <f t="shared" si="19"/>
        <v>4</v>
      </c>
      <c r="R87" s="59">
        <v>86.703999999999994</v>
      </c>
      <c r="S87" s="59">
        <v>0</v>
      </c>
      <c r="T87" s="145">
        <f t="shared" si="20"/>
        <v>165.43599999999998</v>
      </c>
    </row>
    <row r="88" spans="1:20" s="61" customFormat="1" ht="51.75" outlineLevel="1" x14ac:dyDescent="0.3">
      <c r="A88" s="55" t="s">
        <v>91</v>
      </c>
      <c r="B88" s="101" t="s">
        <v>119</v>
      </c>
      <c r="C88" s="110" t="s">
        <v>361</v>
      </c>
      <c r="D88" s="56" t="s">
        <v>339</v>
      </c>
      <c r="E88" s="56" t="s">
        <v>468</v>
      </c>
      <c r="F88" s="56" t="s">
        <v>534</v>
      </c>
      <c r="G88" s="54" t="s">
        <v>657</v>
      </c>
      <c r="H88" s="57">
        <v>45096</v>
      </c>
      <c r="I88" s="57">
        <v>45100</v>
      </c>
      <c r="J88" s="54" t="s">
        <v>535</v>
      </c>
      <c r="K88" s="59">
        <f t="shared" si="21"/>
        <v>413.94039999999995</v>
      </c>
      <c r="L88" s="59">
        <v>1356.4649999999999</v>
      </c>
      <c r="M88" s="59">
        <v>1356.4649999999999</v>
      </c>
      <c r="N88" s="59">
        <v>0</v>
      </c>
      <c r="O88" s="141">
        <f t="shared" si="18"/>
        <v>4</v>
      </c>
      <c r="P88" s="59">
        <v>440.22199999999998</v>
      </c>
      <c r="Q88" s="141">
        <f t="shared" si="19"/>
        <v>5</v>
      </c>
      <c r="R88" s="59">
        <v>273.01499999999999</v>
      </c>
      <c r="S88" s="59">
        <v>0</v>
      </c>
      <c r="T88" s="145">
        <f t="shared" si="20"/>
        <v>2069.7019999999998</v>
      </c>
    </row>
    <row r="89" spans="1:20" s="61" customFormat="1" ht="51.75" outlineLevel="1" x14ac:dyDescent="0.3">
      <c r="A89" s="55" t="s">
        <v>91</v>
      </c>
      <c r="B89" s="101" t="s">
        <v>120</v>
      </c>
      <c r="C89" s="110" t="s">
        <v>361</v>
      </c>
      <c r="D89" s="56" t="s">
        <v>278</v>
      </c>
      <c r="E89" s="56" t="s">
        <v>468</v>
      </c>
      <c r="F89" s="56" t="s">
        <v>534</v>
      </c>
      <c r="G89" s="54" t="s">
        <v>672</v>
      </c>
      <c r="H89" s="57">
        <v>45105</v>
      </c>
      <c r="I89" s="57">
        <v>45107</v>
      </c>
      <c r="J89" s="54" t="s">
        <v>416</v>
      </c>
      <c r="K89" s="59">
        <f t="shared" si="21"/>
        <v>53.777999999999999</v>
      </c>
      <c r="L89" s="59">
        <v>0</v>
      </c>
      <c r="M89" s="59">
        <v>0</v>
      </c>
      <c r="N89" s="59">
        <v>0</v>
      </c>
      <c r="O89" s="141">
        <f t="shared" si="18"/>
        <v>2</v>
      </c>
      <c r="P89" s="59">
        <v>0</v>
      </c>
      <c r="Q89" s="141">
        <f t="shared" si="19"/>
        <v>3</v>
      </c>
      <c r="R89" s="59">
        <v>161.334</v>
      </c>
      <c r="S89" s="59">
        <v>0</v>
      </c>
      <c r="T89" s="145">
        <f t="shared" si="20"/>
        <v>161.334</v>
      </c>
    </row>
    <row r="90" spans="1:20" s="61" customFormat="1" ht="51.75" outlineLevel="1" x14ac:dyDescent="0.3">
      <c r="A90" s="55" t="s">
        <v>91</v>
      </c>
      <c r="B90" s="101" t="s">
        <v>120</v>
      </c>
      <c r="C90" s="110" t="s">
        <v>361</v>
      </c>
      <c r="D90" s="56" t="s">
        <v>278</v>
      </c>
      <c r="E90" s="56" t="s">
        <v>468</v>
      </c>
      <c r="F90" s="56" t="s">
        <v>534</v>
      </c>
      <c r="G90" s="54" t="s">
        <v>673</v>
      </c>
      <c r="H90" s="57">
        <v>45105</v>
      </c>
      <c r="I90" s="57">
        <v>45107</v>
      </c>
      <c r="J90" s="54" t="s">
        <v>416</v>
      </c>
      <c r="K90" s="59">
        <f t="shared" si="21"/>
        <v>53.777999999999999</v>
      </c>
      <c r="L90" s="59">
        <v>0</v>
      </c>
      <c r="M90" s="59">
        <v>0</v>
      </c>
      <c r="N90" s="59">
        <v>0</v>
      </c>
      <c r="O90" s="141">
        <f t="shared" si="18"/>
        <v>2</v>
      </c>
      <c r="P90" s="59">
        <v>0</v>
      </c>
      <c r="Q90" s="141">
        <f t="shared" si="19"/>
        <v>3</v>
      </c>
      <c r="R90" s="59">
        <v>161.334</v>
      </c>
      <c r="S90" s="59">
        <v>0</v>
      </c>
      <c r="T90" s="145">
        <f t="shared" si="20"/>
        <v>161.334</v>
      </c>
    </row>
    <row r="91" spans="1:20" s="61" customFormat="1" ht="51.75" outlineLevel="1" x14ac:dyDescent="0.3">
      <c r="A91" s="55" t="s">
        <v>91</v>
      </c>
      <c r="B91" s="101" t="s">
        <v>121</v>
      </c>
      <c r="C91" s="110" t="s">
        <v>361</v>
      </c>
      <c r="D91" s="56" t="s">
        <v>279</v>
      </c>
      <c r="E91" s="56" t="s">
        <v>468</v>
      </c>
      <c r="F91" s="56" t="s">
        <v>534</v>
      </c>
      <c r="G91" s="54" t="s">
        <v>674</v>
      </c>
      <c r="H91" s="57">
        <v>45096</v>
      </c>
      <c r="I91" s="57">
        <v>45100</v>
      </c>
      <c r="J91" s="54" t="s">
        <v>389</v>
      </c>
      <c r="K91" s="59">
        <f t="shared" si="21"/>
        <v>351.07</v>
      </c>
      <c r="L91" s="59">
        <v>1755.35</v>
      </c>
      <c r="M91" s="59">
        <v>1755.35</v>
      </c>
      <c r="N91" s="59">
        <v>0</v>
      </c>
      <c r="O91" s="141">
        <f t="shared" si="18"/>
        <v>4</v>
      </c>
      <c r="P91" s="59">
        <v>0</v>
      </c>
      <c r="Q91" s="141">
        <f t="shared" si="19"/>
        <v>5</v>
      </c>
      <c r="R91" s="59">
        <v>0</v>
      </c>
      <c r="S91" s="59">
        <v>0</v>
      </c>
      <c r="T91" s="145">
        <f t="shared" si="20"/>
        <v>1755.35</v>
      </c>
    </row>
    <row r="92" spans="1:20" s="103" customFormat="1" ht="33" x14ac:dyDescent="0.3">
      <c r="A92" s="98" t="s">
        <v>460</v>
      </c>
      <c r="B92" s="112"/>
      <c r="C92" s="113" t="s">
        <v>361</v>
      </c>
      <c r="D92" s="96"/>
      <c r="E92" s="96"/>
      <c r="F92" s="96"/>
      <c r="G92" s="114"/>
      <c r="H92" s="115"/>
      <c r="I92" s="115"/>
      <c r="J92" s="114"/>
      <c r="K92" s="60">
        <f t="shared" si="21"/>
        <v>138.31094999999999</v>
      </c>
      <c r="L92" s="60">
        <f>SUM(L93:L96)</f>
        <v>890.13600000000008</v>
      </c>
      <c r="M92" s="60">
        <f t="shared" ref="M92:T92" si="22">SUM(M93:M96)</f>
        <v>890.13600000000008</v>
      </c>
      <c r="N92" s="60">
        <f t="shared" si="22"/>
        <v>0</v>
      </c>
      <c r="O92" s="142">
        <f t="shared" si="22"/>
        <v>16</v>
      </c>
      <c r="P92" s="60">
        <f t="shared" si="22"/>
        <v>1025.825</v>
      </c>
      <c r="Q92" s="142">
        <f t="shared" si="22"/>
        <v>20</v>
      </c>
      <c r="R92" s="60">
        <f t="shared" si="22"/>
        <v>783.25800000000004</v>
      </c>
      <c r="S92" s="60">
        <f t="shared" si="22"/>
        <v>67</v>
      </c>
      <c r="T92" s="60">
        <f t="shared" si="22"/>
        <v>2766.2190000000001</v>
      </c>
    </row>
    <row r="93" spans="1:20" s="61" customFormat="1" ht="51.75" outlineLevel="1" x14ac:dyDescent="0.3">
      <c r="A93" s="55" t="s">
        <v>92</v>
      </c>
      <c r="B93" s="101" t="s">
        <v>122</v>
      </c>
      <c r="C93" s="110" t="s">
        <v>361</v>
      </c>
      <c r="D93" s="56" t="s">
        <v>280</v>
      </c>
      <c r="E93" s="56" t="s">
        <v>468</v>
      </c>
      <c r="F93" s="56" t="s">
        <v>534</v>
      </c>
      <c r="G93" s="54" t="s">
        <v>677</v>
      </c>
      <c r="H93" s="57">
        <v>45077</v>
      </c>
      <c r="I93" s="57">
        <v>45080</v>
      </c>
      <c r="J93" s="54" t="s">
        <v>390</v>
      </c>
      <c r="K93" s="59">
        <f t="shared" si="21"/>
        <v>106.35050000000001</v>
      </c>
      <c r="L93" s="59">
        <v>207.733</v>
      </c>
      <c r="M93" s="59">
        <v>207.733</v>
      </c>
      <c r="N93" s="59">
        <v>0</v>
      </c>
      <c r="O93" s="141">
        <f t="shared" ref="O93:O96" si="23">I93-H93</f>
        <v>3</v>
      </c>
      <c r="P93" s="59">
        <v>121.833</v>
      </c>
      <c r="Q93" s="141">
        <f t="shared" ref="Q93:Q96" si="24">I93-H93+1</f>
        <v>4</v>
      </c>
      <c r="R93" s="59">
        <v>95.835999999999999</v>
      </c>
      <c r="S93" s="59">
        <v>0</v>
      </c>
      <c r="T93" s="145">
        <f t="shared" ref="T93:T96" si="25">L93+P93+R93+S93</f>
        <v>425.40200000000004</v>
      </c>
    </row>
    <row r="94" spans="1:20" s="61" customFormat="1" ht="51.75" outlineLevel="1" x14ac:dyDescent="0.3">
      <c r="A94" s="55" t="s">
        <v>92</v>
      </c>
      <c r="B94" s="101" t="s">
        <v>122</v>
      </c>
      <c r="C94" s="110" t="s">
        <v>361</v>
      </c>
      <c r="D94" s="56" t="s">
        <v>280</v>
      </c>
      <c r="E94" s="56" t="s">
        <v>468</v>
      </c>
      <c r="F94" s="56" t="s">
        <v>534</v>
      </c>
      <c r="G94" s="54" t="s">
        <v>675</v>
      </c>
      <c r="H94" s="57">
        <v>45077</v>
      </c>
      <c r="I94" s="57">
        <v>45080</v>
      </c>
      <c r="J94" s="54" t="s">
        <v>390</v>
      </c>
      <c r="K94" s="59">
        <f t="shared" si="21"/>
        <v>106.35050000000001</v>
      </c>
      <c r="L94" s="59">
        <v>207.733</v>
      </c>
      <c r="M94" s="59">
        <v>207.733</v>
      </c>
      <c r="N94" s="59">
        <v>0</v>
      </c>
      <c r="O94" s="141">
        <f t="shared" si="23"/>
        <v>3</v>
      </c>
      <c r="P94" s="59">
        <v>121.833</v>
      </c>
      <c r="Q94" s="141">
        <f t="shared" si="24"/>
        <v>4</v>
      </c>
      <c r="R94" s="59">
        <v>95.835999999999999</v>
      </c>
      <c r="S94" s="59">
        <v>0</v>
      </c>
      <c r="T94" s="145">
        <f t="shared" si="25"/>
        <v>425.40200000000004</v>
      </c>
    </row>
    <row r="95" spans="1:20" s="61" customFormat="1" ht="51.75" outlineLevel="1" x14ac:dyDescent="0.3">
      <c r="A95" s="55" t="s">
        <v>92</v>
      </c>
      <c r="B95" s="101" t="s">
        <v>123</v>
      </c>
      <c r="C95" s="110" t="s">
        <v>361</v>
      </c>
      <c r="D95" s="56" t="s">
        <v>281</v>
      </c>
      <c r="E95" s="56" t="s">
        <v>468</v>
      </c>
      <c r="F95" s="56" t="s">
        <v>534</v>
      </c>
      <c r="G95" s="54" t="s">
        <v>675</v>
      </c>
      <c r="H95" s="57">
        <v>45046</v>
      </c>
      <c r="I95" s="57">
        <v>45051</v>
      </c>
      <c r="J95" s="54" t="s">
        <v>385</v>
      </c>
      <c r="K95" s="59">
        <f t="shared" si="21"/>
        <v>163.54633333333334</v>
      </c>
      <c r="L95" s="59">
        <v>237.33500000000001</v>
      </c>
      <c r="M95" s="59">
        <v>237.33500000000001</v>
      </c>
      <c r="N95" s="59">
        <v>0</v>
      </c>
      <c r="O95" s="141">
        <f t="shared" si="23"/>
        <v>5</v>
      </c>
      <c r="P95" s="59">
        <v>381.15</v>
      </c>
      <c r="Q95" s="141">
        <f t="shared" si="24"/>
        <v>6</v>
      </c>
      <c r="R95" s="59">
        <v>295.79300000000001</v>
      </c>
      <c r="S95" s="59">
        <v>67</v>
      </c>
      <c r="T95" s="145">
        <f t="shared" si="25"/>
        <v>981.27800000000002</v>
      </c>
    </row>
    <row r="96" spans="1:20" s="61" customFormat="1" ht="51.75" outlineLevel="1" x14ac:dyDescent="0.3">
      <c r="A96" s="55" t="s">
        <v>92</v>
      </c>
      <c r="B96" s="101" t="s">
        <v>123</v>
      </c>
      <c r="C96" s="110" t="s">
        <v>361</v>
      </c>
      <c r="D96" s="56" t="s">
        <v>281</v>
      </c>
      <c r="E96" s="56" t="s">
        <v>468</v>
      </c>
      <c r="F96" s="56" t="s">
        <v>534</v>
      </c>
      <c r="G96" s="54" t="s">
        <v>676</v>
      </c>
      <c r="H96" s="57">
        <v>45046</v>
      </c>
      <c r="I96" s="57">
        <v>45051</v>
      </c>
      <c r="J96" s="54" t="s">
        <v>385</v>
      </c>
      <c r="K96" s="59">
        <f t="shared" si="21"/>
        <v>155.68950000000001</v>
      </c>
      <c r="L96" s="59">
        <v>237.33500000000001</v>
      </c>
      <c r="M96" s="59">
        <v>237.33500000000001</v>
      </c>
      <c r="N96" s="59">
        <v>0</v>
      </c>
      <c r="O96" s="141">
        <f t="shared" si="23"/>
        <v>5</v>
      </c>
      <c r="P96" s="59">
        <v>401.00900000000001</v>
      </c>
      <c r="Q96" s="141">
        <f t="shared" si="24"/>
        <v>6</v>
      </c>
      <c r="R96" s="59">
        <v>295.79300000000001</v>
      </c>
      <c r="S96" s="59">
        <v>0</v>
      </c>
      <c r="T96" s="145">
        <f t="shared" si="25"/>
        <v>934.13700000000006</v>
      </c>
    </row>
    <row r="97" spans="1:20" s="103" customFormat="1" ht="33" x14ac:dyDescent="0.3">
      <c r="A97" s="98" t="s">
        <v>461</v>
      </c>
      <c r="B97" s="112"/>
      <c r="C97" s="113" t="s">
        <v>361</v>
      </c>
      <c r="D97" s="96"/>
      <c r="E97" s="96"/>
      <c r="F97" s="96"/>
      <c r="G97" s="114"/>
      <c r="H97" s="115"/>
      <c r="I97" s="115"/>
      <c r="J97" s="114"/>
      <c r="K97" s="60">
        <f t="shared" si="21"/>
        <v>162.97533333333334</v>
      </c>
      <c r="L97" s="60">
        <f>SUM(L98)</f>
        <v>333.577</v>
      </c>
      <c r="M97" s="60">
        <f t="shared" ref="M97:T97" si="26">SUM(M98)</f>
        <v>333.577</v>
      </c>
      <c r="N97" s="60">
        <f t="shared" si="26"/>
        <v>0</v>
      </c>
      <c r="O97" s="142">
        <f t="shared" si="26"/>
        <v>2</v>
      </c>
      <c r="P97" s="60">
        <f t="shared" si="26"/>
        <v>85.79</v>
      </c>
      <c r="Q97" s="142">
        <f t="shared" si="26"/>
        <v>3</v>
      </c>
      <c r="R97" s="60">
        <f t="shared" si="26"/>
        <v>69.558999999999997</v>
      </c>
      <c r="S97" s="60">
        <f t="shared" si="26"/>
        <v>0</v>
      </c>
      <c r="T97" s="60">
        <f t="shared" si="26"/>
        <v>488.92600000000004</v>
      </c>
    </row>
    <row r="98" spans="1:20" s="61" customFormat="1" ht="51.75" outlineLevel="1" x14ac:dyDescent="0.3">
      <c r="A98" s="55" t="s">
        <v>461</v>
      </c>
      <c r="B98" s="101" t="s">
        <v>462</v>
      </c>
      <c r="C98" s="110" t="s">
        <v>361</v>
      </c>
      <c r="D98" s="56" t="s">
        <v>442</v>
      </c>
      <c r="E98" s="56" t="s">
        <v>468</v>
      </c>
      <c r="F98" s="56" t="s">
        <v>534</v>
      </c>
      <c r="G98" s="54" t="s">
        <v>678</v>
      </c>
      <c r="H98" s="57">
        <v>45049</v>
      </c>
      <c r="I98" s="57">
        <v>45051</v>
      </c>
      <c r="J98" s="54" t="s">
        <v>373</v>
      </c>
      <c r="K98" s="59">
        <f t="shared" si="21"/>
        <v>162.97533333333334</v>
      </c>
      <c r="L98" s="59">
        <v>333.577</v>
      </c>
      <c r="M98" s="59">
        <v>333.577</v>
      </c>
      <c r="N98" s="59">
        <v>0</v>
      </c>
      <c r="O98" s="141">
        <f>I98-H98</f>
        <v>2</v>
      </c>
      <c r="P98" s="59">
        <v>85.79</v>
      </c>
      <c r="Q98" s="141">
        <f>I98-H98+1</f>
        <v>3</v>
      </c>
      <c r="R98" s="59">
        <v>69.558999999999997</v>
      </c>
      <c r="S98" s="59">
        <v>0</v>
      </c>
      <c r="T98" s="145">
        <f>L98+P98+R98+S98</f>
        <v>488.92600000000004</v>
      </c>
    </row>
    <row r="99" spans="1:20" s="103" customFormat="1" ht="34.5" x14ac:dyDescent="0.3">
      <c r="A99" s="98" t="s">
        <v>463</v>
      </c>
      <c r="B99" s="112"/>
      <c r="C99" s="113" t="s">
        <v>361</v>
      </c>
      <c r="D99" s="96"/>
      <c r="E99" s="96"/>
      <c r="F99" s="96"/>
      <c r="G99" s="114"/>
      <c r="H99" s="115"/>
      <c r="I99" s="115"/>
      <c r="J99" s="114"/>
      <c r="K99" s="60">
        <f t="shared" si="21"/>
        <v>158.09425862068966</v>
      </c>
      <c r="L99" s="60">
        <f>SUM(L100:L116)</f>
        <v>5755.8609999999999</v>
      </c>
      <c r="M99" s="60">
        <f t="shared" ref="M99:T99" si="27">SUM(M100:M116)</f>
        <v>5755.8609999999999</v>
      </c>
      <c r="N99" s="60">
        <f t="shared" si="27"/>
        <v>0</v>
      </c>
      <c r="O99" s="142">
        <f t="shared" si="27"/>
        <v>41</v>
      </c>
      <c r="P99" s="60">
        <f t="shared" si="27"/>
        <v>1689.5289999999998</v>
      </c>
      <c r="Q99" s="142">
        <f t="shared" si="27"/>
        <v>58</v>
      </c>
      <c r="R99" s="60">
        <f t="shared" si="27"/>
        <v>1691.0869999999995</v>
      </c>
      <c r="S99" s="60">
        <f t="shared" si="27"/>
        <v>32.99</v>
      </c>
      <c r="T99" s="60">
        <f t="shared" si="27"/>
        <v>9169.4670000000006</v>
      </c>
    </row>
    <row r="100" spans="1:20" s="61" customFormat="1" ht="51.75" outlineLevel="1" x14ac:dyDescent="0.3">
      <c r="A100" s="55" t="s">
        <v>282</v>
      </c>
      <c r="B100" s="101" t="s">
        <v>124</v>
      </c>
      <c r="C100" s="110" t="s">
        <v>361</v>
      </c>
      <c r="D100" s="56" t="s">
        <v>283</v>
      </c>
      <c r="E100" s="56" t="s">
        <v>468</v>
      </c>
      <c r="F100" s="56" t="s">
        <v>534</v>
      </c>
      <c r="G100" s="54" t="s">
        <v>679</v>
      </c>
      <c r="H100" s="57">
        <v>45032</v>
      </c>
      <c r="I100" s="57">
        <v>45034</v>
      </c>
      <c r="J100" s="54" t="s">
        <v>391</v>
      </c>
      <c r="K100" s="59">
        <f t="shared" si="21"/>
        <v>154.62733333333333</v>
      </c>
      <c r="L100" s="59">
        <v>216.62</v>
      </c>
      <c r="M100" s="59">
        <v>216.62</v>
      </c>
      <c r="N100" s="59">
        <v>0</v>
      </c>
      <c r="O100" s="141">
        <f t="shared" ref="O100:O116" si="28">I100-H100</f>
        <v>2</v>
      </c>
      <c r="P100" s="59">
        <v>123.843</v>
      </c>
      <c r="Q100" s="141">
        <f t="shared" ref="Q100:Q165" si="29">I100-H100+1</f>
        <v>3</v>
      </c>
      <c r="R100" s="59">
        <v>123.419</v>
      </c>
      <c r="S100" s="59">
        <v>0</v>
      </c>
      <c r="T100" s="145">
        <f t="shared" ref="T100:T116" si="30">L100+P100+R100+S100</f>
        <v>463.88200000000001</v>
      </c>
    </row>
    <row r="101" spans="1:20" s="61" customFormat="1" ht="86.25" outlineLevel="1" x14ac:dyDescent="0.3">
      <c r="A101" s="55" t="s">
        <v>282</v>
      </c>
      <c r="B101" s="101" t="s">
        <v>125</v>
      </c>
      <c r="C101" s="110" t="s">
        <v>361</v>
      </c>
      <c r="D101" s="56" t="s">
        <v>284</v>
      </c>
      <c r="E101" s="56" t="s">
        <v>468</v>
      </c>
      <c r="F101" s="56" t="s">
        <v>534</v>
      </c>
      <c r="G101" s="54" t="s">
        <v>680</v>
      </c>
      <c r="H101" s="57">
        <v>45053</v>
      </c>
      <c r="I101" s="57">
        <v>45056</v>
      </c>
      <c r="J101" s="54" t="s">
        <v>392</v>
      </c>
      <c r="K101" s="59">
        <f t="shared" si="21"/>
        <v>113.916</v>
      </c>
      <c r="L101" s="59">
        <v>0</v>
      </c>
      <c r="M101" s="59">
        <v>0</v>
      </c>
      <c r="N101" s="59">
        <v>0</v>
      </c>
      <c r="O101" s="141">
        <f t="shared" si="28"/>
        <v>3</v>
      </c>
      <c r="P101" s="59">
        <v>265.029</v>
      </c>
      <c r="Q101" s="141">
        <f t="shared" si="29"/>
        <v>4</v>
      </c>
      <c r="R101" s="59">
        <v>190.63499999999999</v>
      </c>
      <c r="S101" s="59">
        <v>0</v>
      </c>
      <c r="T101" s="145">
        <f t="shared" si="30"/>
        <v>455.66399999999999</v>
      </c>
    </row>
    <row r="102" spans="1:20" s="61" customFormat="1" ht="86.25" outlineLevel="1" x14ac:dyDescent="0.3">
      <c r="A102" s="55" t="s">
        <v>282</v>
      </c>
      <c r="B102" s="101" t="s">
        <v>126</v>
      </c>
      <c r="C102" s="110" t="s">
        <v>361</v>
      </c>
      <c r="D102" s="56" t="s">
        <v>285</v>
      </c>
      <c r="E102" s="56" t="s">
        <v>468</v>
      </c>
      <c r="F102" s="56" t="s">
        <v>534</v>
      </c>
      <c r="G102" s="54" t="s">
        <v>681</v>
      </c>
      <c r="H102" s="57">
        <v>45053</v>
      </c>
      <c r="I102" s="57">
        <v>45056</v>
      </c>
      <c r="J102" s="54" t="s">
        <v>392</v>
      </c>
      <c r="K102" s="59">
        <f t="shared" si="21"/>
        <v>275.34325000000001</v>
      </c>
      <c r="L102" s="59">
        <v>627.51400000000001</v>
      </c>
      <c r="M102" s="59">
        <v>627.51400000000001</v>
      </c>
      <c r="N102" s="59">
        <v>0</v>
      </c>
      <c r="O102" s="141">
        <f t="shared" si="28"/>
        <v>3</v>
      </c>
      <c r="P102" s="59">
        <v>264.85199999999998</v>
      </c>
      <c r="Q102" s="141">
        <f t="shared" si="29"/>
        <v>4</v>
      </c>
      <c r="R102" s="59">
        <v>190.50700000000001</v>
      </c>
      <c r="S102" s="59">
        <v>18.5</v>
      </c>
      <c r="T102" s="145">
        <f t="shared" si="30"/>
        <v>1101.373</v>
      </c>
    </row>
    <row r="103" spans="1:20" s="61" customFormat="1" ht="51.75" outlineLevel="1" x14ac:dyDescent="0.3">
      <c r="A103" s="55" t="s">
        <v>282</v>
      </c>
      <c r="B103" s="101" t="s">
        <v>464</v>
      </c>
      <c r="C103" s="110" t="s">
        <v>361</v>
      </c>
      <c r="D103" s="56" t="s">
        <v>442</v>
      </c>
      <c r="E103" s="56" t="s">
        <v>468</v>
      </c>
      <c r="F103" s="56" t="s">
        <v>534</v>
      </c>
      <c r="G103" s="54" t="s">
        <v>679</v>
      </c>
      <c r="H103" s="57">
        <v>45049</v>
      </c>
      <c r="I103" s="57">
        <v>45051</v>
      </c>
      <c r="J103" s="54" t="s">
        <v>373</v>
      </c>
      <c r="K103" s="59">
        <f t="shared" si="21"/>
        <v>178.20100000000002</v>
      </c>
      <c r="L103" s="59">
        <v>379.25400000000002</v>
      </c>
      <c r="M103" s="59">
        <v>379.25400000000002</v>
      </c>
      <c r="N103" s="59">
        <v>0</v>
      </c>
      <c r="O103" s="141">
        <f t="shared" si="28"/>
        <v>2</v>
      </c>
      <c r="P103" s="59">
        <v>85.79</v>
      </c>
      <c r="Q103" s="141">
        <f t="shared" si="29"/>
        <v>3</v>
      </c>
      <c r="R103" s="59">
        <v>69.558999999999997</v>
      </c>
      <c r="S103" s="59">
        <v>0</v>
      </c>
      <c r="T103" s="145">
        <f t="shared" si="30"/>
        <v>534.60300000000007</v>
      </c>
    </row>
    <row r="104" spans="1:20" s="61" customFormat="1" ht="86.25" outlineLevel="1" x14ac:dyDescent="0.3">
      <c r="A104" s="55" t="s">
        <v>282</v>
      </c>
      <c r="B104" s="101" t="s">
        <v>127</v>
      </c>
      <c r="C104" s="110" t="s">
        <v>361</v>
      </c>
      <c r="D104" s="56" t="s">
        <v>286</v>
      </c>
      <c r="E104" s="56" t="s">
        <v>468</v>
      </c>
      <c r="F104" s="56" t="s">
        <v>534</v>
      </c>
      <c r="G104" s="54" t="s">
        <v>682</v>
      </c>
      <c r="H104" s="57">
        <v>45055</v>
      </c>
      <c r="I104" s="57">
        <v>45057</v>
      </c>
      <c r="J104" s="54" t="s">
        <v>393</v>
      </c>
      <c r="K104" s="59">
        <f t="shared" si="21"/>
        <v>246.44066666666666</v>
      </c>
      <c r="L104" s="59">
        <v>390.56700000000001</v>
      </c>
      <c r="M104" s="59">
        <v>390.56700000000001</v>
      </c>
      <c r="N104" s="59">
        <v>0</v>
      </c>
      <c r="O104" s="141">
        <f t="shared" si="28"/>
        <v>2</v>
      </c>
      <c r="P104" s="59">
        <v>189.06899999999999</v>
      </c>
      <c r="Q104" s="141">
        <f t="shared" si="29"/>
        <v>3</v>
      </c>
      <c r="R104" s="59">
        <v>159.68600000000001</v>
      </c>
      <c r="S104" s="59">
        <v>0</v>
      </c>
      <c r="T104" s="145">
        <f t="shared" si="30"/>
        <v>739.322</v>
      </c>
    </row>
    <row r="105" spans="1:20" s="61" customFormat="1" ht="51.75" outlineLevel="1" x14ac:dyDescent="0.3">
      <c r="A105" s="55" t="s">
        <v>282</v>
      </c>
      <c r="B105" s="101" t="s">
        <v>128</v>
      </c>
      <c r="C105" s="110" t="s">
        <v>361</v>
      </c>
      <c r="D105" s="56" t="s">
        <v>287</v>
      </c>
      <c r="E105" s="56" t="s">
        <v>468</v>
      </c>
      <c r="F105" s="56" t="s">
        <v>534</v>
      </c>
      <c r="G105" s="54" t="s">
        <v>680</v>
      </c>
      <c r="H105" s="57">
        <v>45084</v>
      </c>
      <c r="I105" s="57">
        <v>45086</v>
      </c>
      <c r="J105" s="54" t="s">
        <v>394</v>
      </c>
      <c r="K105" s="59">
        <f t="shared" si="21"/>
        <v>133.90700000000001</v>
      </c>
      <c r="L105" s="59">
        <v>302.411</v>
      </c>
      <c r="M105" s="59">
        <v>302.411</v>
      </c>
      <c r="N105" s="59">
        <v>0</v>
      </c>
      <c r="O105" s="141">
        <f t="shared" si="28"/>
        <v>2</v>
      </c>
      <c r="P105" s="59">
        <v>51.78</v>
      </c>
      <c r="Q105" s="141">
        <f t="shared" si="29"/>
        <v>3</v>
      </c>
      <c r="R105" s="59">
        <v>47.53</v>
      </c>
      <c r="S105" s="59">
        <v>0</v>
      </c>
      <c r="T105" s="145">
        <f t="shared" si="30"/>
        <v>401.721</v>
      </c>
    </row>
    <row r="106" spans="1:20" s="61" customFormat="1" ht="51.75" outlineLevel="1" x14ac:dyDescent="0.3">
      <c r="A106" s="55" t="s">
        <v>282</v>
      </c>
      <c r="B106" s="101" t="s">
        <v>129</v>
      </c>
      <c r="C106" s="110" t="s">
        <v>361</v>
      </c>
      <c r="D106" s="56" t="s">
        <v>288</v>
      </c>
      <c r="E106" s="56" t="s">
        <v>468</v>
      </c>
      <c r="F106" s="56" t="s">
        <v>534</v>
      </c>
      <c r="G106" s="54" t="s">
        <v>683</v>
      </c>
      <c r="H106" s="57">
        <v>45056</v>
      </c>
      <c r="I106" s="57">
        <v>45058</v>
      </c>
      <c r="J106" s="54" t="s">
        <v>386</v>
      </c>
      <c r="K106" s="59">
        <f t="shared" si="21"/>
        <v>41.467999999999996</v>
      </c>
      <c r="L106" s="59">
        <v>0</v>
      </c>
      <c r="M106" s="59">
        <v>0</v>
      </c>
      <c r="N106" s="59">
        <v>0</v>
      </c>
      <c r="O106" s="141">
        <f t="shared" si="28"/>
        <v>2</v>
      </c>
      <c r="P106" s="59">
        <v>66.451999999999998</v>
      </c>
      <c r="Q106" s="141">
        <f t="shared" si="29"/>
        <v>3</v>
      </c>
      <c r="R106" s="59">
        <v>57.951999999999998</v>
      </c>
      <c r="S106" s="59">
        <v>0</v>
      </c>
      <c r="T106" s="145">
        <f t="shared" si="30"/>
        <v>124.404</v>
      </c>
    </row>
    <row r="107" spans="1:20" s="61" customFormat="1" ht="86.25" outlineLevel="1" x14ac:dyDescent="0.3">
      <c r="A107" s="55" t="s">
        <v>282</v>
      </c>
      <c r="B107" s="101" t="s">
        <v>130</v>
      </c>
      <c r="C107" s="110" t="s">
        <v>361</v>
      </c>
      <c r="D107" s="56" t="s">
        <v>289</v>
      </c>
      <c r="E107" s="56" t="s">
        <v>468</v>
      </c>
      <c r="F107" s="56" t="s">
        <v>534</v>
      </c>
      <c r="G107" s="54" t="s">
        <v>684</v>
      </c>
      <c r="H107" s="57">
        <v>45083</v>
      </c>
      <c r="I107" s="57">
        <v>45085</v>
      </c>
      <c r="J107" s="54" t="s">
        <v>416</v>
      </c>
      <c r="K107" s="59">
        <f t="shared" si="21"/>
        <v>219.92600000000002</v>
      </c>
      <c r="L107" s="59">
        <v>359.80700000000002</v>
      </c>
      <c r="M107" s="59">
        <v>359.80700000000002</v>
      </c>
      <c r="N107" s="59">
        <v>0</v>
      </c>
      <c r="O107" s="141">
        <f t="shared" si="28"/>
        <v>2</v>
      </c>
      <c r="P107" s="59">
        <v>140.572</v>
      </c>
      <c r="Q107" s="141">
        <f t="shared" si="29"/>
        <v>3</v>
      </c>
      <c r="R107" s="59">
        <v>159.399</v>
      </c>
      <c r="S107" s="59">
        <v>0</v>
      </c>
      <c r="T107" s="145">
        <f t="shared" si="30"/>
        <v>659.77800000000002</v>
      </c>
    </row>
    <row r="108" spans="1:20" s="61" customFormat="1" ht="86.25" outlineLevel="1" x14ac:dyDescent="0.3">
      <c r="A108" s="55" t="s">
        <v>282</v>
      </c>
      <c r="B108" s="101" t="s">
        <v>131</v>
      </c>
      <c r="C108" s="110" t="s">
        <v>361</v>
      </c>
      <c r="D108" s="56" t="s">
        <v>290</v>
      </c>
      <c r="E108" s="56" t="s">
        <v>468</v>
      </c>
      <c r="F108" s="56" t="s">
        <v>534</v>
      </c>
      <c r="G108" s="54" t="s">
        <v>685</v>
      </c>
      <c r="H108" s="57">
        <v>45070</v>
      </c>
      <c r="I108" s="57">
        <v>45072</v>
      </c>
      <c r="J108" s="54" t="s">
        <v>397</v>
      </c>
      <c r="K108" s="59">
        <f t="shared" si="21"/>
        <v>196.08666666666667</v>
      </c>
      <c r="L108" s="59">
        <v>320.55900000000003</v>
      </c>
      <c r="M108" s="59">
        <v>320.55900000000003</v>
      </c>
      <c r="N108" s="59">
        <v>0</v>
      </c>
      <c r="O108" s="141">
        <f t="shared" si="28"/>
        <v>2</v>
      </c>
      <c r="P108" s="59">
        <v>111.32899999999999</v>
      </c>
      <c r="Q108" s="141">
        <f t="shared" si="29"/>
        <v>3</v>
      </c>
      <c r="R108" s="59">
        <v>141.88200000000001</v>
      </c>
      <c r="S108" s="59">
        <v>14.49</v>
      </c>
      <c r="T108" s="145">
        <f t="shared" si="30"/>
        <v>588.26</v>
      </c>
    </row>
    <row r="109" spans="1:20" s="61" customFormat="1" ht="69" outlineLevel="1" x14ac:dyDescent="0.3">
      <c r="A109" s="55" t="s">
        <v>282</v>
      </c>
      <c r="B109" s="101" t="s">
        <v>132</v>
      </c>
      <c r="C109" s="110" t="s">
        <v>361</v>
      </c>
      <c r="D109" s="56" t="s">
        <v>291</v>
      </c>
      <c r="E109" s="56" t="s">
        <v>468</v>
      </c>
      <c r="F109" s="56" t="s">
        <v>534</v>
      </c>
      <c r="G109" s="54" t="s">
        <v>686</v>
      </c>
      <c r="H109" s="57">
        <v>45084</v>
      </c>
      <c r="I109" s="57">
        <v>45086</v>
      </c>
      <c r="J109" s="54" t="s">
        <v>394</v>
      </c>
      <c r="K109" s="59">
        <f t="shared" si="21"/>
        <v>133.90700000000001</v>
      </c>
      <c r="L109" s="59">
        <v>302.411</v>
      </c>
      <c r="M109" s="59">
        <v>302.411</v>
      </c>
      <c r="N109" s="59">
        <v>0</v>
      </c>
      <c r="O109" s="141">
        <f t="shared" si="28"/>
        <v>2</v>
      </c>
      <c r="P109" s="59">
        <v>51.78</v>
      </c>
      <c r="Q109" s="141">
        <f t="shared" si="29"/>
        <v>3</v>
      </c>
      <c r="R109" s="59">
        <v>47.53</v>
      </c>
      <c r="S109" s="59">
        <v>0</v>
      </c>
      <c r="T109" s="145">
        <f t="shared" si="30"/>
        <v>401.721</v>
      </c>
    </row>
    <row r="110" spans="1:20" s="61" customFormat="1" ht="51.75" outlineLevel="1" x14ac:dyDescent="0.3">
      <c r="A110" s="55" t="s">
        <v>282</v>
      </c>
      <c r="B110" s="101" t="s">
        <v>133</v>
      </c>
      <c r="C110" s="110" t="s">
        <v>361</v>
      </c>
      <c r="D110" s="56" t="s">
        <v>265</v>
      </c>
      <c r="E110" s="56" t="s">
        <v>468</v>
      </c>
      <c r="F110" s="56" t="s">
        <v>534</v>
      </c>
      <c r="G110" s="54" t="s">
        <v>679</v>
      </c>
      <c r="H110" s="57">
        <v>45084</v>
      </c>
      <c r="I110" s="57">
        <v>45086</v>
      </c>
      <c r="J110" s="54" t="s">
        <v>378</v>
      </c>
      <c r="K110" s="59">
        <f t="shared" si="21"/>
        <v>53.514999999999993</v>
      </c>
      <c r="L110" s="59">
        <v>107.1</v>
      </c>
      <c r="M110" s="59">
        <v>107.1</v>
      </c>
      <c r="N110" s="59">
        <v>0</v>
      </c>
      <c r="O110" s="141">
        <f t="shared" si="28"/>
        <v>2</v>
      </c>
      <c r="P110" s="59">
        <v>0</v>
      </c>
      <c r="Q110" s="141">
        <f t="shared" si="29"/>
        <v>3</v>
      </c>
      <c r="R110" s="59">
        <v>53.445</v>
      </c>
      <c r="S110" s="59">
        <v>0</v>
      </c>
      <c r="T110" s="145">
        <f t="shared" si="30"/>
        <v>160.54499999999999</v>
      </c>
    </row>
    <row r="111" spans="1:20" s="61" customFormat="1" ht="103.5" outlineLevel="1" x14ac:dyDescent="0.3">
      <c r="A111" s="55" t="s">
        <v>282</v>
      </c>
      <c r="B111" s="101" t="s">
        <v>133</v>
      </c>
      <c r="C111" s="110" t="s">
        <v>361</v>
      </c>
      <c r="D111" s="56" t="s">
        <v>265</v>
      </c>
      <c r="E111" s="56" t="s">
        <v>468</v>
      </c>
      <c r="F111" s="56" t="s">
        <v>534</v>
      </c>
      <c r="G111" s="54" t="s">
        <v>687</v>
      </c>
      <c r="H111" s="57">
        <v>45084</v>
      </c>
      <c r="I111" s="57">
        <v>45086</v>
      </c>
      <c r="J111" s="54" t="s">
        <v>378</v>
      </c>
      <c r="K111" s="59">
        <f t="shared" si="21"/>
        <v>53.514999999999993</v>
      </c>
      <c r="L111" s="59">
        <v>107.1</v>
      </c>
      <c r="M111" s="59">
        <v>107.1</v>
      </c>
      <c r="N111" s="59">
        <v>0</v>
      </c>
      <c r="O111" s="141">
        <f t="shared" si="28"/>
        <v>2</v>
      </c>
      <c r="P111" s="59">
        <v>0</v>
      </c>
      <c r="Q111" s="141">
        <f t="shared" si="29"/>
        <v>3</v>
      </c>
      <c r="R111" s="59">
        <v>53.445</v>
      </c>
      <c r="S111" s="59">
        <v>0</v>
      </c>
      <c r="T111" s="145">
        <f t="shared" si="30"/>
        <v>160.54499999999999</v>
      </c>
    </row>
    <row r="112" spans="1:20" s="61" customFormat="1" ht="51.75" outlineLevel="1" x14ac:dyDescent="0.3">
      <c r="A112" s="55" t="s">
        <v>282</v>
      </c>
      <c r="B112" s="101" t="s">
        <v>134</v>
      </c>
      <c r="C112" s="110" t="s">
        <v>361</v>
      </c>
      <c r="D112" s="56" t="s">
        <v>292</v>
      </c>
      <c r="E112" s="56" t="s">
        <v>468</v>
      </c>
      <c r="F112" s="56" t="s">
        <v>534</v>
      </c>
      <c r="G112" s="54" t="s">
        <v>683</v>
      </c>
      <c r="H112" s="57">
        <v>45085</v>
      </c>
      <c r="I112" s="57">
        <v>45088</v>
      </c>
      <c r="J112" s="54" t="s">
        <v>395</v>
      </c>
      <c r="K112" s="59">
        <f t="shared" si="21"/>
        <v>365.38674999999995</v>
      </c>
      <c r="L112" s="59">
        <v>1184.2539999999999</v>
      </c>
      <c r="M112" s="59">
        <v>1184.2539999999999</v>
      </c>
      <c r="N112" s="59">
        <v>0</v>
      </c>
      <c r="O112" s="141">
        <f t="shared" si="28"/>
        <v>3</v>
      </c>
      <c r="P112" s="59">
        <v>176.6</v>
      </c>
      <c r="Q112" s="141">
        <f t="shared" si="29"/>
        <v>4</v>
      </c>
      <c r="R112" s="59">
        <v>100.693</v>
      </c>
      <c r="S112" s="59">
        <v>0</v>
      </c>
      <c r="T112" s="145">
        <f t="shared" si="30"/>
        <v>1461.5469999999998</v>
      </c>
    </row>
    <row r="113" spans="1:20" s="61" customFormat="1" ht="51.75" outlineLevel="1" x14ac:dyDescent="0.3">
      <c r="A113" s="55" t="s">
        <v>282</v>
      </c>
      <c r="B113" s="101" t="s">
        <v>135</v>
      </c>
      <c r="C113" s="110" t="s">
        <v>361</v>
      </c>
      <c r="D113" s="56" t="s">
        <v>293</v>
      </c>
      <c r="E113" s="56" t="s">
        <v>468</v>
      </c>
      <c r="F113" s="56" t="s">
        <v>534</v>
      </c>
      <c r="G113" s="54" t="s">
        <v>679</v>
      </c>
      <c r="H113" s="57">
        <v>45089</v>
      </c>
      <c r="I113" s="57">
        <v>45092</v>
      </c>
      <c r="J113" s="54" t="s">
        <v>396</v>
      </c>
      <c r="K113" s="59">
        <f t="shared" si="21"/>
        <v>109.233</v>
      </c>
      <c r="L113" s="59">
        <v>306</v>
      </c>
      <c r="M113" s="59">
        <v>306</v>
      </c>
      <c r="N113" s="59">
        <v>0</v>
      </c>
      <c r="O113" s="141">
        <f t="shared" si="28"/>
        <v>3</v>
      </c>
      <c r="P113" s="59">
        <v>62.813000000000002</v>
      </c>
      <c r="Q113" s="141">
        <f t="shared" si="29"/>
        <v>4</v>
      </c>
      <c r="R113" s="59">
        <v>68.119</v>
      </c>
      <c r="S113" s="59">
        <v>0</v>
      </c>
      <c r="T113" s="145">
        <f t="shared" si="30"/>
        <v>436.93200000000002</v>
      </c>
    </row>
    <row r="114" spans="1:20" s="61" customFormat="1" ht="103.5" outlineLevel="1" x14ac:dyDescent="0.3">
      <c r="A114" s="55" t="s">
        <v>282</v>
      </c>
      <c r="B114" s="101" t="s">
        <v>135</v>
      </c>
      <c r="C114" s="110" t="s">
        <v>361</v>
      </c>
      <c r="D114" s="56" t="s">
        <v>293</v>
      </c>
      <c r="E114" s="56" t="s">
        <v>468</v>
      </c>
      <c r="F114" s="56" t="s">
        <v>534</v>
      </c>
      <c r="G114" s="54" t="s">
        <v>688</v>
      </c>
      <c r="H114" s="57">
        <v>45089</v>
      </c>
      <c r="I114" s="57">
        <v>45092</v>
      </c>
      <c r="J114" s="54" t="s">
        <v>396</v>
      </c>
      <c r="K114" s="59">
        <f t="shared" si="21"/>
        <v>109.233</v>
      </c>
      <c r="L114" s="59">
        <v>306</v>
      </c>
      <c r="M114" s="59">
        <v>306</v>
      </c>
      <c r="N114" s="59">
        <v>0</v>
      </c>
      <c r="O114" s="141">
        <f t="shared" si="28"/>
        <v>3</v>
      </c>
      <c r="P114" s="59">
        <v>62.813000000000002</v>
      </c>
      <c r="Q114" s="141">
        <f t="shared" si="29"/>
        <v>4</v>
      </c>
      <c r="R114" s="59">
        <v>68.119</v>
      </c>
      <c r="S114" s="59">
        <v>0</v>
      </c>
      <c r="T114" s="145">
        <f t="shared" si="30"/>
        <v>436.93200000000002</v>
      </c>
    </row>
    <row r="115" spans="1:20" s="61" customFormat="1" ht="51.75" outlineLevel="1" x14ac:dyDescent="0.3">
      <c r="A115" s="55" t="s">
        <v>282</v>
      </c>
      <c r="B115" s="101" t="s">
        <v>136</v>
      </c>
      <c r="C115" s="110" t="s">
        <v>361</v>
      </c>
      <c r="D115" s="56" t="s">
        <v>294</v>
      </c>
      <c r="E115" s="56" t="s">
        <v>468</v>
      </c>
      <c r="F115" s="56" t="s">
        <v>534</v>
      </c>
      <c r="G115" s="54" t="s">
        <v>680</v>
      </c>
      <c r="H115" s="57">
        <v>45104</v>
      </c>
      <c r="I115" s="57">
        <v>45106</v>
      </c>
      <c r="J115" s="54" t="s">
        <v>416</v>
      </c>
      <c r="K115" s="59">
        <f t="shared" si="21"/>
        <v>285.74600000000004</v>
      </c>
      <c r="L115" s="59">
        <v>661.26400000000001</v>
      </c>
      <c r="M115" s="59">
        <v>661.26400000000001</v>
      </c>
      <c r="N115" s="59">
        <v>0</v>
      </c>
      <c r="O115" s="141">
        <f t="shared" si="28"/>
        <v>2</v>
      </c>
      <c r="P115" s="59">
        <v>36.807000000000002</v>
      </c>
      <c r="Q115" s="141">
        <f t="shared" si="29"/>
        <v>3</v>
      </c>
      <c r="R115" s="59">
        <v>159.167</v>
      </c>
      <c r="S115" s="59">
        <v>0</v>
      </c>
      <c r="T115" s="145">
        <f t="shared" si="30"/>
        <v>857.23800000000006</v>
      </c>
    </row>
    <row r="116" spans="1:20" s="61" customFormat="1" ht="51.75" outlineLevel="1" x14ac:dyDescent="0.3">
      <c r="A116" s="55" t="s">
        <v>282</v>
      </c>
      <c r="B116" s="101" t="s">
        <v>137</v>
      </c>
      <c r="C116" s="110" t="s">
        <v>361</v>
      </c>
      <c r="D116" s="56" t="s">
        <v>295</v>
      </c>
      <c r="E116" s="56" t="s">
        <v>468</v>
      </c>
      <c r="F116" s="56" t="s">
        <v>534</v>
      </c>
      <c r="G116" s="54" t="s">
        <v>683</v>
      </c>
      <c r="H116" s="57">
        <v>45089</v>
      </c>
      <c r="I116" s="57">
        <v>45093</v>
      </c>
      <c r="J116" s="54" t="s">
        <v>398</v>
      </c>
      <c r="K116" s="59">
        <f t="shared" si="21"/>
        <v>37</v>
      </c>
      <c r="L116" s="59">
        <v>185</v>
      </c>
      <c r="M116" s="59">
        <v>185</v>
      </c>
      <c r="N116" s="59">
        <v>0</v>
      </c>
      <c r="O116" s="141">
        <f t="shared" si="28"/>
        <v>4</v>
      </c>
      <c r="P116" s="59">
        <v>0</v>
      </c>
      <c r="Q116" s="141">
        <f t="shared" si="29"/>
        <v>5</v>
      </c>
      <c r="R116" s="59">
        <v>0</v>
      </c>
      <c r="S116" s="59">
        <v>0</v>
      </c>
      <c r="T116" s="145">
        <f t="shared" si="30"/>
        <v>185</v>
      </c>
    </row>
    <row r="117" spans="1:20" s="103" customFormat="1" ht="34.5" x14ac:dyDescent="0.3">
      <c r="A117" s="98" t="s">
        <v>296</v>
      </c>
      <c r="B117" s="112"/>
      <c r="C117" s="113" t="s">
        <v>361</v>
      </c>
      <c r="D117" s="96"/>
      <c r="E117" s="96"/>
      <c r="F117" s="96"/>
      <c r="G117" s="114"/>
      <c r="H117" s="115"/>
      <c r="I117" s="115"/>
      <c r="J117" s="114"/>
      <c r="K117" s="60">
        <f t="shared" si="21"/>
        <v>219.28384615384616</v>
      </c>
      <c r="L117" s="60">
        <f>SUM(L118:L121)</f>
        <v>1171.144</v>
      </c>
      <c r="M117" s="60">
        <f t="shared" ref="M117:T117" si="31">SUM(M118:M121)</f>
        <v>1171.144</v>
      </c>
      <c r="N117" s="60">
        <f t="shared" si="31"/>
        <v>0</v>
      </c>
      <c r="O117" s="142">
        <f t="shared" si="31"/>
        <v>9</v>
      </c>
      <c r="P117" s="60">
        <f t="shared" si="31"/>
        <v>612.48500000000001</v>
      </c>
      <c r="Q117" s="142">
        <f>SUM(Q118:Q121)</f>
        <v>13</v>
      </c>
      <c r="R117" s="60">
        <f t="shared" si="31"/>
        <v>1028.261</v>
      </c>
      <c r="S117" s="60">
        <f t="shared" si="31"/>
        <v>38.799999999999997</v>
      </c>
      <c r="T117" s="60">
        <f t="shared" si="31"/>
        <v>2850.69</v>
      </c>
    </row>
    <row r="118" spans="1:20" s="61" customFormat="1" ht="51.75" outlineLevel="1" x14ac:dyDescent="0.3">
      <c r="A118" s="55" t="s">
        <v>296</v>
      </c>
      <c r="B118" s="101" t="s">
        <v>138</v>
      </c>
      <c r="C118" s="110" t="s">
        <v>361</v>
      </c>
      <c r="D118" s="56" t="s">
        <v>297</v>
      </c>
      <c r="E118" s="56" t="s">
        <v>468</v>
      </c>
      <c r="F118" s="56" t="s">
        <v>534</v>
      </c>
      <c r="G118" s="54" t="s">
        <v>689</v>
      </c>
      <c r="H118" s="57">
        <v>45033</v>
      </c>
      <c r="I118" s="57">
        <v>45035</v>
      </c>
      <c r="J118" s="54" t="s">
        <v>376</v>
      </c>
      <c r="K118" s="59">
        <f t="shared" si="21"/>
        <v>227.06999999999996</v>
      </c>
      <c r="L118" s="59">
        <v>369.28</v>
      </c>
      <c r="M118" s="59">
        <v>369.28</v>
      </c>
      <c r="N118" s="59">
        <v>0</v>
      </c>
      <c r="O118" s="141">
        <f t="shared" ref="O118:O121" si="32">I118-H118</f>
        <v>2</v>
      </c>
      <c r="P118" s="59">
        <v>94.103999999999999</v>
      </c>
      <c r="Q118" s="141">
        <f t="shared" si="29"/>
        <v>3</v>
      </c>
      <c r="R118" s="59">
        <v>179.02600000000001</v>
      </c>
      <c r="S118" s="59">
        <v>38.799999999999997</v>
      </c>
      <c r="T118" s="145">
        <f t="shared" ref="T118:T121" si="33">L118+P118+R118+S118</f>
        <v>681.20999999999992</v>
      </c>
    </row>
    <row r="119" spans="1:20" s="61" customFormat="1" ht="51.75" outlineLevel="1" x14ac:dyDescent="0.3">
      <c r="A119" s="55" t="s">
        <v>296</v>
      </c>
      <c r="B119" s="101" t="s">
        <v>139</v>
      </c>
      <c r="C119" s="110" t="s">
        <v>361</v>
      </c>
      <c r="D119" s="56" t="s">
        <v>298</v>
      </c>
      <c r="E119" s="56" t="s">
        <v>468</v>
      </c>
      <c r="F119" s="56" t="s">
        <v>534</v>
      </c>
      <c r="G119" s="54" t="s">
        <v>690</v>
      </c>
      <c r="H119" s="57">
        <v>45054</v>
      </c>
      <c r="I119" s="57">
        <v>45056</v>
      </c>
      <c r="J119" s="54" t="s">
        <v>399</v>
      </c>
      <c r="K119" s="59">
        <f t="shared" si="21"/>
        <v>56.16</v>
      </c>
      <c r="L119" s="59">
        <v>0</v>
      </c>
      <c r="M119" s="59">
        <v>0</v>
      </c>
      <c r="N119" s="59">
        <v>0</v>
      </c>
      <c r="O119" s="141">
        <f t="shared" si="32"/>
        <v>2</v>
      </c>
      <c r="P119" s="59">
        <v>0</v>
      </c>
      <c r="Q119" s="141">
        <f t="shared" si="29"/>
        <v>3</v>
      </c>
      <c r="R119" s="59">
        <v>168.48</v>
      </c>
      <c r="S119" s="59">
        <v>0</v>
      </c>
      <c r="T119" s="145">
        <f t="shared" si="33"/>
        <v>168.48</v>
      </c>
    </row>
    <row r="120" spans="1:20" s="61" customFormat="1" ht="51.75" outlineLevel="1" x14ac:dyDescent="0.3">
      <c r="A120" s="55" t="s">
        <v>296</v>
      </c>
      <c r="B120" s="101" t="s">
        <v>465</v>
      </c>
      <c r="C120" s="110" t="s">
        <v>361</v>
      </c>
      <c r="D120" s="56" t="s">
        <v>466</v>
      </c>
      <c r="E120" s="56" t="s">
        <v>468</v>
      </c>
      <c r="F120" s="56" t="s">
        <v>534</v>
      </c>
      <c r="G120" s="54" t="s">
        <v>691</v>
      </c>
      <c r="H120" s="57">
        <v>45082</v>
      </c>
      <c r="I120" s="57">
        <v>45084</v>
      </c>
      <c r="J120" s="54" t="s">
        <v>380</v>
      </c>
      <c r="K120" s="59">
        <f t="shared" si="21"/>
        <v>550.6776666666666</v>
      </c>
      <c r="L120" s="59">
        <v>801.86400000000003</v>
      </c>
      <c r="M120" s="59">
        <v>801.86400000000003</v>
      </c>
      <c r="N120" s="59">
        <v>0</v>
      </c>
      <c r="O120" s="141">
        <f t="shared" si="32"/>
        <v>2</v>
      </c>
      <c r="P120" s="59">
        <v>359.67500000000001</v>
      </c>
      <c r="Q120" s="141">
        <f t="shared" si="29"/>
        <v>3</v>
      </c>
      <c r="R120" s="59">
        <v>490.49400000000003</v>
      </c>
      <c r="S120" s="59">
        <v>0</v>
      </c>
      <c r="T120" s="145">
        <f t="shared" si="33"/>
        <v>1652.0329999999999</v>
      </c>
    </row>
    <row r="121" spans="1:20" s="61" customFormat="1" ht="86.25" outlineLevel="1" x14ac:dyDescent="0.3">
      <c r="A121" s="55" t="s">
        <v>296</v>
      </c>
      <c r="B121" s="101" t="s">
        <v>140</v>
      </c>
      <c r="C121" s="110" t="s">
        <v>361</v>
      </c>
      <c r="D121" s="56" t="s">
        <v>299</v>
      </c>
      <c r="E121" s="56" t="s">
        <v>468</v>
      </c>
      <c r="F121" s="56" t="s">
        <v>534</v>
      </c>
      <c r="G121" s="54" t="s">
        <v>690</v>
      </c>
      <c r="H121" s="57">
        <v>45111</v>
      </c>
      <c r="I121" s="57">
        <v>45114</v>
      </c>
      <c r="J121" s="54" t="s">
        <v>392</v>
      </c>
      <c r="K121" s="59">
        <f t="shared" si="21"/>
        <v>87.241749999999996</v>
      </c>
      <c r="L121" s="59">
        <v>0</v>
      </c>
      <c r="M121" s="59">
        <v>0</v>
      </c>
      <c r="N121" s="59">
        <v>0</v>
      </c>
      <c r="O121" s="141">
        <f t="shared" si="32"/>
        <v>3</v>
      </c>
      <c r="P121" s="59">
        <v>158.70599999999999</v>
      </c>
      <c r="Q121" s="141">
        <f t="shared" si="29"/>
        <v>4</v>
      </c>
      <c r="R121" s="59">
        <v>190.261</v>
      </c>
      <c r="S121" s="59">
        <v>0</v>
      </c>
      <c r="T121" s="145">
        <f t="shared" si="33"/>
        <v>348.96699999999998</v>
      </c>
    </row>
    <row r="122" spans="1:20" s="103" customFormat="1" ht="34.5" x14ac:dyDescent="0.3">
      <c r="A122" s="98" t="s">
        <v>300</v>
      </c>
      <c r="B122" s="112"/>
      <c r="C122" s="113" t="s">
        <v>361</v>
      </c>
      <c r="D122" s="96"/>
      <c r="E122" s="96"/>
      <c r="F122" s="96"/>
      <c r="G122" s="114"/>
      <c r="H122" s="115"/>
      <c r="I122" s="115"/>
      <c r="J122" s="114"/>
      <c r="K122" s="60">
        <f t="shared" si="21"/>
        <v>92.362666666666669</v>
      </c>
      <c r="L122" s="60">
        <f>SUM(L123)</f>
        <v>115</v>
      </c>
      <c r="M122" s="60">
        <f t="shared" ref="M122:T122" si="34">SUM(M123)</f>
        <v>115</v>
      </c>
      <c r="N122" s="60">
        <f t="shared" si="34"/>
        <v>0</v>
      </c>
      <c r="O122" s="142">
        <f t="shared" si="34"/>
        <v>2</v>
      </c>
      <c r="P122" s="60">
        <f t="shared" si="34"/>
        <v>62.234000000000002</v>
      </c>
      <c r="Q122" s="142">
        <f t="shared" si="34"/>
        <v>3</v>
      </c>
      <c r="R122" s="60">
        <f t="shared" si="34"/>
        <v>99.853999999999999</v>
      </c>
      <c r="S122" s="60">
        <f t="shared" si="34"/>
        <v>0</v>
      </c>
      <c r="T122" s="60">
        <f t="shared" si="34"/>
        <v>277.08800000000002</v>
      </c>
    </row>
    <row r="123" spans="1:20" s="61" customFormat="1" ht="69" outlineLevel="1" x14ac:dyDescent="0.3">
      <c r="A123" s="55" t="s">
        <v>300</v>
      </c>
      <c r="B123" s="101" t="s">
        <v>141</v>
      </c>
      <c r="C123" s="110" t="s">
        <v>361</v>
      </c>
      <c r="D123" s="56" t="s">
        <v>301</v>
      </c>
      <c r="E123" s="56" t="s">
        <v>468</v>
      </c>
      <c r="F123" s="56" t="s">
        <v>534</v>
      </c>
      <c r="G123" s="54" t="s">
        <v>692</v>
      </c>
      <c r="H123" s="57">
        <v>45069</v>
      </c>
      <c r="I123" s="57">
        <v>45071</v>
      </c>
      <c r="J123" s="54" t="s">
        <v>364</v>
      </c>
      <c r="K123" s="59">
        <f t="shared" si="21"/>
        <v>92.362666666666669</v>
      </c>
      <c r="L123" s="59">
        <v>115</v>
      </c>
      <c r="M123" s="59">
        <v>115</v>
      </c>
      <c r="N123" s="59">
        <v>0</v>
      </c>
      <c r="O123" s="141">
        <f>I123-H123</f>
        <v>2</v>
      </c>
      <c r="P123" s="59">
        <v>62.234000000000002</v>
      </c>
      <c r="Q123" s="141">
        <f t="shared" si="29"/>
        <v>3</v>
      </c>
      <c r="R123" s="59">
        <v>99.853999999999999</v>
      </c>
      <c r="S123" s="59">
        <v>0</v>
      </c>
      <c r="T123" s="145">
        <f>L123+P123+R123+S123</f>
        <v>277.08800000000002</v>
      </c>
    </row>
    <row r="124" spans="1:20" s="103" customFormat="1" ht="34.5" x14ac:dyDescent="0.3">
      <c r="A124" s="98" t="s">
        <v>93</v>
      </c>
      <c r="B124" s="112"/>
      <c r="C124" s="113" t="s">
        <v>361</v>
      </c>
      <c r="D124" s="96"/>
      <c r="E124" s="96"/>
      <c r="F124" s="96"/>
      <c r="G124" s="114"/>
      <c r="H124" s="115"/>
      <c r="I124" s="115"/>
      <c r="J124" s="114"/>
      <c r="K124" s="60">
        <f t="shared" si="21"/>
        <v>113.68769158878506</v>
      </c>
      <c r="L124" s="60">
        <f>SUM(L125:L141)</f>
        <v>6399.1670000000004</v>
      </c>
      <c r="M124" s="60">
        <f t="shared" ref="M124:T124" si="35">SUM(M125:M141)</f>
        <v>6399.1670000000004</v>
      </c>
      <c r="N124" s="60">
        <f t="shared" si="35"/>
        <v>0</v>
      </c>
      <c r="O124" s="142">
        <f t="shared" si="35"/>
        <v>80</v>
      </c>
      <c r="P124" s="60">
        <f t="shared" si="35"/>
        <v>2476.3939999999998</v>
      </c>
      <c r="Q124" s="142">
        <f t="shared" si="35"/>
        <v>107</v>
      </c>
      <c r="R124" s="60">
        <f t="shared" si="35"/>
        <v>3207.5680000000002</v>
      </c>
      <c r="S124" s="60">
        <f t="shared" si="35"/>
        <v>81.454000000000008</v>
      </c>
      <c r="T124" s="60">
        <f t="shared" si="35"/>
        <v>12164.583000000001</v>
      </c>
    </row>
    <row r="125" spans="1:20" s="61" customFormat="1" ht="69" outlineLevel="1" x14ac:dyDescent="0.3">
      <c r="A125" s="55" t="s">
        <v>93</v>
      </c>
      <c r="B125" s="101">
        <v>11.1</v>
      </c>
      <c r="C125" s="110" t="s">
        <v>361</v>
      </c>
      <c r="D125" s="56" t="s">
        <v>302</v>
      </c>
      <c r="E125" s="56" t="s">
        <v>468</v>
      </c>
      <c r="F125" s="56" t="s">
        <v>534</v>
      </c>
      <c r="G125" s="54" t="s">
        <v>693</v>
      </c>
      <c r="H125" s="57">
        <v>45022</v>
      </c>
      <c r="I125" s="57">
        <v>45023</v>
      </c>
      <c r="J125" s="54" t="s">
        <v>539</v>
      </c>
      <c r="K125" s="59">
        <f t="shared" si="21"/>
        <v>65.328499999999991</v>
      </c>
      <c r="L125" s="59">
        <v>50</v>
      </c>
      <c r="M125" s="59">
        <v>50</v>
      </c>
      <c r="N125" s="59">
        <v>0</v>
      </c>
      <c r="O125" s="141">
        <f t="shared" ref="O125:O140" si="36">I125-H125</f>
        <v>1</v>
      </c>
      <c r="P125" s="59">
        <v>21.658999999999999</v>
      </c>
      <c r="Q125" s="141">
        <f t="shared" si="29"/>
        <v>2</v>
      </c>
      <c r="R125" s="59">
        <v>58.997999999999998</v>
      </c>
      <c r="S125" s="59">
        <v>0</v>
      </c>
      <c r="T125" s="145">
        <f t="shared" ref="T125:T140" si="37">L125+P125+R125+S125</f>
        <v>130.65699999999998</v>
      </c>
    </row>
    <row r="126" spans="1:20" s="61" customFormat="1" ht="103.5" outlineLevel="1" x14ac:dyDescent="0.3">
      <c r="A126" s="55" t="s">
        <v>93</v>
      </c>
      <c r="B126" s="101">
        <v>11.2</v>
      </c>
      <c r="C126" s="110" t="s">
        <v>361</v>
      </c>
      <c r="D126" s="56" t="s">
        <v>303</v>
      </c>
      <c r="E126" s="56" t="s">
        <v>468</v>
      </c>
      <c r="F126" s="56" t="s">
        <v>534</v>
      </c>
      <c r="G126" s="54" t="s">
        <v>829</v>
      </c>
      <c r="H126" s="57">
        <v>45026</v>
      </c>
      <c r="I126" s="57">
        <v>45030</v>
      </c>
      <c r="J126" s="54" t="s">
        <v>364</v>
      </c>
      <c r="K126" s="59">
        <f t="shared" si="21"/>
        <v>89.419000000000011</v>
      </c>
      <c r="L126" s="59">
        <v>148.756</v>
      </c>
      <c r="M126" s="59">
        <v>148.756</v>
      </c>
      <c r="N126" s="59">
        <v>0</v>
      </c>
      <c r="O126" s="141">
        <f t="shared" si="36"/>
        <v>4</v>
      </c>
      <c r="P126" s="59">
        <v>124.92</v>
      </c>
      <c r="Q126" s="141">
        <f t="shared" si="29"/>
        <v>5</v>
      </c>
      <c r="R126" s="59">
        <v>167.02500000000001</v>
      </c>
      <c r="S126" s="59">
        <v>6.3940000000000001</v>
      </c>
      <c r="T126" s="145">
        <f t="shared" si="37"/>
        <v>447.09500000000003</v>
      </c>
    </row>
    <row r="127" spans="1:20" s="61" customFormat="1" ht="103.5" outlineLevel="1" x14ac:dyDescent="0.3">
      <c r="A127" s="55" t="s">
        <v>93</v>
      </c>
      <c r="B127" s="101">
        <v>11.2</v>
      </c>
      <c r="C127" s="110" t="s">
        <v>361</v>
      </c>
      <c r="D127" s="56" t="s">
        <v>303</v>
      </c>
      <c r="E127" s="56" t="s">
        <v>468</v>
      </c>
      <c r="F127" s="56" t="s">
        <v>534</v>
      </c>
      <c r="G127" s="54" t="s">
        <v>828</v>
      </c>
      <c r="H127" s="57">
        <v>45026</v>
      </c>
      <c r="I127" s="57">
        <v>45030</v>
      </c>
      <c r="J127" s="54" t="s">
        <v>364</v>
      </c>
      <c r="K127" s="59">
        <f t="shared" si="21"/>
        <v>89.77600000000001</v>
      </c>
      <c r="L127" s="59">
        <v>148.756</v>
      </c>
      <c r="M127" s="59">
        <v>148.756</v>
      </c>
      <c r="N127" s="59">
        <v>0</v>
      </c>
      <c r="O127" s="141">
        <f t="shared" si="36"/>
        <v>4</v>
      </c>
      <c r="P127" s="59">
        <v>124.9</v>
      </c>
      <c r="Q127" s="141">
        <f t="shared" si="29"/>
        <v>5</v>
      </c>
      <c r="R127" s="59">
        <v>167.02500000000001</v>
      </c>
      <c r="S127" s="59">
        <v>8.1989999999999998</v>
      </c>
      <c r="T127" s="145">
        <f t="shared" si="37"/>
        <v>448.88000000000005</v>
      </c>
    </row>
    <row r="128" spans="1:20" s="61" customFormat="1" ht="86.25" outlineLevel="1" x14ac:dyDescent="0.3">
      <c r="A128" s="55" t="s">
        <v>93</v>
      </c>
      <c r="B128" s="101">
        <v>11.3</v>
      </c>
      <c r="C128" s="110" t="s">
        <v>361</v>
      </c>
      <c r="D128" s="56" t="s">
        <v>304</v>
      </c>
      <c r="E128" s="56" t="s">
        <v>468</v>
      </c>
      <c r="F128" s="56" t="s">
        <v>534</v>
      </c>
      <c r="G128" s="54" t="s">
        <v>827</v>
      </c>
      <c r="H128" s="57">
        <v>45033</v>
      </c>
      <c r="I128" s="57">
        <v>45035</v>
      </c>
      <c r="J128" s="54" t="s">
        <v>384</v>
      </c>
      <c r="K128" s="59">
        <f t="shared" si="21"/>
        <v>147.51266666666666</v>
      </c>
      <c r="L128" s="59">
        <v>238.79499999999999</v>
      </c>
      <c r="M128" s="59">
        <v>238.79499999999999</v>
      </c>
      <c r="N128" s="59">
        <v>0</v>
      </c>
      <c r="O128" s="141">
        <f t="shared" si="36"/>
        <v>2</v>
      </c>
      <c r="P128" s="59">
        <v>95.441000000000003</v>
      </c>
      <c r="Q128" s="141">
        <f t="shared" si="29"/>
        <v>3</v>
      </c>
      <c r="R128" s="59">
        <v>108.30200000000001</v>
      </c>
      <c r="S128" s="59">
        <v>0</v>
      </c>
      <c r="T128" s="145">
        <f t="shared" si="37"/>
        <v>442.53800000000001</v>
      </c>
    </row>
    <row r="129" spans="1:20" s="61" customFormat="1" ht="51.75" outlineLevel="1" x14ac:dyDescent="0.3">
      <c r="A129" s="55" t="s">
        <v>93</v>
      </c>
      <c r="B129" s="101">
        <v>11.4</v>
      </c>
      <c r="C129" s="110" t="s">
        <v>361</v>
      </c>
      <c r="D129" s="56" t="s">
        <v>305</v>
      </c>
      <c r="E129" s="56" t="s">
        <v>468</v>
      </c>
      <c r="F129" s="56" t="s">
        <v>534</v>
      </c>
      <c r="G129" s="54" t="s">
        <v>694</v>
      </c>
      <c r="H129" s="57">
        <v>45034</v>
      </c>
      <c r="I129" s="57">
        <v>45036</v>
      </c>
      <c r="J129" s="54" t="s">
        <v>400</v>
      </c>
      <c r="K129" s="59">
        <f t="shared" si="21"/>
        <v>44.985666666666667</v>
      </c>
      <c r="L129" s="59">
        <v>0</v>
      </c>
      <c r="M129" s="59">
        <v>0</v>
      </c>
      <c r="N129" s="59">
        <v>0</v>
      </c>
      <c r="O129" s="141">
        <f t="shared" si="36"/>
        <v>2</v>
      </c>
      <c r="P129" s="59">
        <v>50.609000000000002</v>
      </c>
      <c r="Q129" s="141">
        <f t="shared" si="29"/>
        <v>3</v>
      </c>
      <c r="R129" s="59">
        <v>84.347999999999999</v>
      </c>
      <c r="S129" s="59">
        <v>0</v>
      </c>
      <c r="T129" s="145">
        <f t="shared" si="37"/>
        <v>134.95699999999999</v>
      </c>
    </row>
    <row r="130" spans="1:20" s="61" customFormat="1" ht="86.25" outlineLevel="1" x14ac:dyDescent="0.3">
      <c r="A130" s="55" t="s">
        <v>93</v>
      </c>
      <c r="B130" s="101">
        <v>11.5</v>
      </c>
      <c r="C130" s="110" t="s">
        <v>361</v>
      </c>
      <c r="D130" s="56" t="s">
        <v>306</v>
      </c>
      <c r="E130" s="56" t="s">
        <v>468</v>
      </c>
      <c r="F130" s="56" t="s">
        <v>534</v>
      </c>
      <c r="G130" s="54" t="s">
        <v>830</v>
      </c>
      <c r="H130" s="57">
        <v>45040</v>
      </c>
      <c r="I130" s="57">
        <v>45042</v>
      </c>
      <c r="J130" s="54" t="s">
        <v>401</v>
      </c>
      <c r="K130" s="59">
        <f t="shared" si="21"/>
        <v>183.29233333333332</v>
      </c>
      <c r="L130" s="59">
        <v>448</v>
      </c>
      <c r="M130" s="59">
        <v>448</v>
      </c>
      <c r="N130" s="59">
        <v>0</v>
      </c>
      <c r="O130" s="141">
        <f t="shared" si="36"/>
        <v>2</v>
      </c>
      <c r="P130" s="59">
        <v>34.423999999999999</v>
      </c>
      <c r="Q130" s="141">
        <f t="shared" si="29"/>
        <v>3</v>
      </c>
      <c r="R130" s="59">
        <v>67.453000000000003</v>
      </c>
      <c r="S130" s="59">
        <v>0</v>
      </c>
      <c r="T130" s="145">
        <f t="shared" si="37"/>
        <v>549.87699999999995</v>
      </c>
    </row>
    <row r="131" spans="1:20" s="61" customFormat="1" ht="69" outlineLevel="1" x14ac:dyDescent="0.3">
      <c r="A131" s="55" t="s">
        <v>93</v>
      </c>
      <c r="B131" s="101">
        <v>11.6</v>
      </c>
      <c r="C131" s="110" t="s">
        <v>361</v>
      </c>
      <c r="D131" s="56" t="s">
        <v>307</v>
      </c>
      <c r="E131" s="56" t="s">
        <v>468</v>
      </c>
      <c r="F131" s="56" t="s">
        <v>534</v>
      </c>
      <c r="G131" s="54" t="s">
        <v>825</v>
      </c>
      <c r="H131" s="57">
        <v>45037</v>
      </c>
      <c r="I131" s="57">
        <v>45039</v>
      </c>
      <c r="J131" s="54" t="s">
        <v>364</v>
      </c>
      <c r="K131" s="59">
        <f t="shared" si="21"/>
        <v>112.61933333333333</v>
      </c>
      <c r="L131" s="59">
        <v>165.58600000000001</v>
      </c>
      <c r="M131" s="59">
        <v>165.58600000000001</v>
      </c>
      <c r="N131" s="59">
        <v>0</v>
      </c>
      <c r="O131" s="141">
        <f t="shared" si="36"/>
        <v>2</v>
      </c>
      <c r="P131" s="59">
        <v>62.305</v>
      </c>
      <c r="Q131" s="141">
        <f t="shared" si="29"/>
        <v>3</v>
      </c>
      <c r="R131" s="59">
        <v>99.966999999999999</v>
      </c>
      <c r="S131" s="59">
        <v>10</v>
      </c>
      <c r="T131" s="145">
        <f t="shared" si="37"/>
        <v>337.858</v>
      </c>
    </row>
    <row r="132" spans="1:20" s="61" customFormat="1" ht="69" outlineLevel="1" x14ac:dyDescent="0.3">
      <c r="A132" s="55" t="s">
        <v>93</v>
      </c>
      <c r="B132" s="101">
        <v>11.7</v>
      </c>
      <c r="C132" s="110" t="s">
        <v>361</v>
      </c>
      <c r="D132" s="56" t="s">
        <v>442</v>
      </c>
      <c r="E132" s="56" t="s">
        <v>468</v>
      </c>
      <c r="F132" s="56" t="s">
        <v>534</v>
      </c>
      <c r="G132" s="54" t="s">
        <v>825</v>
      </c>
      <c r="H132" s="57">
        <v>45049</v>
      </c>
      <c r="I132" s="57">
        <v>45051</v>
      </c>
      <c r="J132" s="54" t="s">
        <v>467</v>
      </c>
      <c r="K132" s="59">
        <f t="shared" si="21"/>
        <v>86.339999999999989</v>
      </c>
      <c r="L132" s="59">
        <v>126.86</v>
      </c>
      <c r="M132" s="59">
        <v>126.86</v>
      </c>
      <c r="N132" s="59">
        <v>0</v>
      </c>
      <c r="O132" s="141">
        <f t="shared" si="36"/>
        <v>2</v>
      </c>
      <c r="P132" s="59">
        <v>85.787999999999997</v>
      </c>
      <c r="Q132" s="141">
        <f t="shared" si="29"/>
        <v>3</v>
      </c>
      <c r="R132" s="59">
        <v>46.372</v>
      </c>
      <c r="S132" s="59">
        <v>0</v>
      </c>
      <c r="T132" s="145">
        <f t="shared" si="37"/>
        <v>259.02</v>
      </c>
    </row>
    <row r="133" spans="1:20" s="61" customFormat="1" ht="69" outlineLevel="1" x14ac:dyDescent="0.3">
      <c r="A133" s="55" t="s">
        <v>93</v>
      </c>
      <c r="B133" s="101">
        <v>11.8</v>
      </c>
      <c r="C133" s="110" t="s">
        <v>361</v>
      </c>
      <c r="D133" s="56" t="s">
        <v>308</v>
      </c>
      <c r="E133" s="56" t="s">
        <v>468</v>
      </c>
      <c r="F133" s="56" t="s">
        <v>534</v>
      </c>
      <c r="G133" s="54" t="s">
        <v>825</v>
      </c>
      <c r="H133" s="57">
        <v>45048</v>
      </c>
      <c r="I133" s="57">
        <v>45049</v>
      </c>
      <c r="J133" s="54" t="s">
        <v>380</v>
      </c>
      <c r="K133" s="59">
        <f t="shared" si="21"/>
        <v>316.66649999999998</v>
      </c>
      <c r="L133" s="59">
        <v>326.52999999999997</v>
      </c>
      <c r="M133" s="59">
        <v>326.52999999999997</v>
      </c>
      <c r="N133" s="59">
        <v>0</v>
      </c>
      <c r="O133" s="141">
        <f t="shared" si="36"/>
        <v>1</v>
      </c>
      <c r="P133" s="59">
        <v>138.34299999999999</v>
      </c>
      <c r="Q133" s="141">
        <f t="shared" si="29"/>
        <v>2</v>
      </c>
      <c r="R133" s="59">
        <v>163.46</v>
      </c>
      <c r="S133" s="59">
        <v>5</v>
      </c>
      <c r="T133" s="145">
        <f t="shared" si="37"/>
        <v>633.33299999999997</v>
      </c>
    </row>
    <row r="134" spans="1:20" s="61" customFormat="1" ht="86.25" outlineLevel="1" x14ac:dyDescent="0.3">
      <c r="A134" s="55" t="s">
        <v>93</v>
      </c>
      <c r="B134" s="101">
        <v>11.9</v>
      </c>
      <c r="C134" s="110" t="s">
        <v>361</v>
      </c>
      <c r="D134" s="56" t="s">
        <v>309</v>
      </c>
      <c r="E134" s="56" t="s">
        <v>468</v>
      </c>
      <c r="F134" s="56" t="s">
        <v>534</v>
      </c>
      <c r="G134" s="54" t="s">
        <v>830</v>
      </c>
      <c r="H134" s="57">
        <v>45040</v>
      </c>
      <c r="I134" s="57">
        <v>45042</v>
      </c>
      <c r="J134" s="54" t="s">
        <v>401</v>
      </c>
      <c r="K134" s="59">
        <f t="shared" si="21"/>
        <v>347.55466666666666</v>
      </c>
      <c r="L134" s="59">
        <v>1034.664</v>
      </c>
      <c r="M134" s="59">
        <v>1034.664</v>
      </c>
      <c r="N134" s="59">
        <v>0</v>
      </c>
      <c r="O134" s="141">
        <f t="shared" si="36"/>
        <v>2</v>
      </c>
      <c r="P134" s="59">
        <v>0</v>
      </c>
      <c r="Q134" s="141">
        <f t="shared" si="29"/>
        <v>3</v>
      </c>
      <c r="R134" s="59">
        <v>0</v>
      </c>
      <c r="S134" s="59">
        <v>8</v>
      </c>
      <c r="T134" s="145">
        <f t="shared" si="37"/>
        <v>1042.664</v>
      </c>
    </row>
    <row r="135" spans="1:20" s="61" customFormat="1" ht="69" outlineLevel="1" x14ac:dyDescent="0.3">
      <c r="A135" s="55" t="s">
        <v>93</v>
      </c>
      <c r="B135" s="101" t="s">
        <v>549</v>
      </c>
      <c r="C135" s="110" t="s">
        <v>361</v>
      </c>
      <c r="D135" s="56" t="s">
        <v>448</v>
      </c>
      <c r="E135" s="56" t="s">
        <v>468</v>
      </c>
      <c r="F135" s="56" t="s">
        <v>534</v>
      </c>
      <c r="G135" s="54" t="s">
        <v>825</v>
      </c>
      <c r="H135" s="57">
        <v>45060</v>
      </c>
      <c r="I135" s="57">
        <v>45065</v>
      </c>
      <c r="J135" s="54" t="s">
        <v>387</v>
      </c>
      <c r="K135" s="59">
        <f t="shared" si="21"/>
        <v>65.352666666666664</v>
      </c>
      <c r="L135" s="59">
        <v>289.78199999999998</v>
      </c>
      <c r="M135" s="59">
        <v>289.78199999999998</v>
      </c>
      <c r="N135" s="59">
        <v>0</v>
      </c>
      <c r="O135" s="141">
        <f t="shared" si="36"/>
        <v>5</v>
      </c>
      <c r="P135" s="59">
        <v>47.121000000000002</v>
      </c>
      <c r="Q135" s="141">
        <f t="shared" si="29"/>
        <v>6</v>
      </c>
      <c r="R135" s="59">
        <v>45.213000000000001</v>
      </c>
      <c r="S135" s="59">
        <v>10</v>
      </c>
      <c r="T135" s="145">
        <f t="shared" si="37"/>
        <v>392.11599999999999</v>
      </c>
    </row>
    <row r="136" spans="1:20" s="61" customFormat="1" ht="51.75" outlineLevel="1" x14ac:dyDescent="0.3">
      <c r="A136" s="55" t="s">
        <v>93</v>
      </c>
      <c r="B136" s="101" t="s">
        <v>550</v>
      </c>
      <c r="C136" s="110" t="s">
        <v>361</v>
      </c>
      <c r="D136" s="56" t="s">
        <v>310</v>
      </c>
      <c r="E136" s="56" t="s">
        <v>468</v>
      </c>
      <c r="F136" s="56" t="s">
        <v>534</v>
      </c>
      <c r="G136" s="54" t="s">
        <v>694</v>
      </c>
      <c r="H136" s="57">
        <v>45068</v>
      </c>
      <c r="I136" s="57">
        <v>45072</v>
      </c>
      <c r="J136" s="54" t="s">
        <v>402</v>
      </c>
      <c r="K136" s="59">
        <f t="shared" si="21"/>
        <v>75.834400000000002</v>
      </c>
      <c r="L136" s="59">
        <v>0</v>
      </c>
      <c r="M136" s="59">
        <v>0</v>
      </c>
      <c r="N136" s="59">
        <v>0</v>
      </c>
      <c r="O136" s="141">
        <f t="shared" si="36"/>
        <v>4</v>
      </c>
      <c r="P136" s="59">
        <v>162.50200000000001</v>
      </c>
      <c r="Q136" s="141">
        <f t="shared" si="29"/>
        <v>5</v>
      </c>
      <c r="R136" s="59">
        <v>216.67</v>
      </c>
      <c r="S136" s="59">
        <v>0</v>
      </c>
      <c r="T136" s="145">
        <f t="shared" si="37"/>
        <v>379.17200000000003</v>
      </c>
    </row>
    <row r="137" spans="1:20" s="61" customFormat="1" ht="86.25" outlineLevel="1" x14ac:dyDescent="0.3">
      <c r="A137" s="55" t="s">
        <v>93</v>
      </c>
      <c r="B137" s="101" t="s">
        <v>551</v>
      </c>
      <c r="C137" s="110" t="s">
        <v>361</v>
      </c>
      <c r="D137" s="56" t="s">
        <v>311</v>
      </c>
      <c r="E137" s="56" t="s">
        <v>468</v>
      </c>
      <c r="F137" s="56" t="s">
        <v>534</v>
      </c>
      <c r="G137" s="54" t="s">
        <v>830</v>
      </c>
      <c r="H137" s="57">
        <v>45075</v>
      </c>
      <c r="I137" s="57">
        <v>45077</v>
      </c>
      <c r="J137" s="54" t="s">
        <v>376</v>
      </c>
      <c r="K137" s="59">
        <f t="shared" si="21"/>
        <v>180.65466666666666</v>
      </c>
      <c r="L137" s="59">
        <v>258.44799999999998</v>
      </c>
      <c r="M137" s="59">
        <v>258.44799999999998</v>
      </c>
      <c r="N137" s="59">
        <v>0</v>
      </c>
      <c r="O137" s="141">
        <f t="shared" si="36"/>
        <v>2</v>
      </c>
      <c r="P137" s="59">
        <v>92.57</v>
      </c>
      <c r="Q137" s="141">
        <f t="shared" si="29"/>
        <v>3</v>
      </c>
      <c r="R137" s="59">
        <v>177.08500000000001</v>
      </c>
      <c r="S137" s="59">
        <v>13.861000000000001</v>
      </c>
      <c r="T137" s="145">
        <f t="shared" si="37"/>
        <v>541.96399999999994</v>
      </c>
    </row>
    <row r="138" spans="1:20" s="61" customFormat="1" ht="69" outlineLevel="1" x14ac:dyDescent="0.3">
      <c r="A138" s="55" t="s">
        <v>93</v>
      </c>
      <c r="B138" s="101" t="s">
        <v>552</v>
      </c>
      <c r="C138" s="110" t="s">
        <v>361</v>
      </c>
      <c r="D138" s="56" t="s">
        <v>312</v>
      </c>
      <c r="E138" s="56" t="s">
        <v>468</v>
      </c>
      <c r="F138" s="56" t="s">
        <v>534</v>
      </c>
      <c r="G138" s="54" t="s">
        <v>826</v>
      </c>
      <c r="H138" s="57">
        <v>45069</v>
      </c>
      <c r="I138" s="57">
        <v>45071</v>
      </c>
      <c r="J138" s="54" t="s">
        <v>364</v>
      </c>
      <c r="K138" s="59">
        <f t="shared" si="21"/>
        <v>108.05933333333333</v>
      </c>
      <c r="L138" s="59">
        <v>152.13999999999999</v>
      </c>
      <c r="M138" s="59">
        <v>152.13999999999999</v>
      </c>
      <c r="N138" s="59">
        <v>0</v>
      </c>
      <c r="O138" s="141">
        <f t="shared" si="36"/>
        <v>2</v>
      </c>
      <c r="P138" s="59">
        <v>62.215000000000003</v>
      </c>
      <c r="Q138" s="141">
        <f t="shared" si="29"/>
        <v>3</v>
      </c>
      <c r="R138" s="59">
        <v>99.822999999999993</v>
      </c>
      <c r="S138" s="59">
        <v>10</v>
      </c>
      <c r="T138" s="145">
        <f t="shared" si="37"/>
        <v>324.178</v>
      </c>
    </row>
    <row r="139" spans="1:20" s="61" customFormat="1" ht="69" outlineLevel="1" x14ac:dyDescent="0.3">
      <c r="A139" s="55" t="s">
        <v>93</v>
      </c>
      <c r="B139" s="101" t="s">
        <v>553</v>
      </c>
      <c r="C139" s="110" t="s">
        <v>361</v>
      </c>
      <c r="D139" s="56" t="s">
        <v>313</v>
      </c>
      <c r="E139" s="56" t="s">
        <v>468</v>
      </c>
      <c r="F139" s="56" t="s">
        <v>534</v>
      </c>
      <c r="G139" s="54" t="s">
        <v>825</v>
      </c>
      <c r="H139" s="57">
        <v>45075</v>
      </c>
      <c r="I139" s="57">
        <v>45077</v>
      </c>
      <c r="J139" s="54" t="s">
        <v>403</v>
      </c>
      <c r="K139" s="59">
        <f t="shared" si="21"/>
        <v>111.00933333333332</v>
      </c>
      <c r="L139" s="59">
        <v>119.65900000000001</v>
      </c>
      <c r="M139" s="59">
        <v>119.65900000000001</v>
      </c>
      <c r="N139" s="59">
        <v>0</v>
      </c>
      <c r="O139" s="141">
        <f t="shared" si="36"/>
        <v>2</v>
      </c>
      <c r="P139" s="59">
        <v>168.12299999999999</v>
      </c>
      <c r="Q139" s="141">
        <f t="shared" si="29"/>
        <v>3</v>
      </c>
      <c r="R139" s="59">
        <v>45.246000000000002</v>
      </c>
      <c r="S139" s="59">
        <v>0</v>
      </c>
      <c r="T139" s="145">
        <f t="shared" si="37"/>
        <v>333.02799999999996</v>
      </c>
    </row>
    <row r="140" spans="1:20" s="61" customFormat="1" ht="103.5" outlineLevel="1" x14ac:dyDescent="0.3">
      <c r="A140" s="55" t="s">
        <v>93</v>
      </c>
      <c r="B140" s="101" t="s">
        <v>554</v>
      </c>
      <c r="C140" s="110" t="s">
        <v>361</v>
      </c>
      <c r="D140" s="56" t="s">
        <v>432</v>
      </c>
      <c r="E140" s="56" t="s">
        <v>468</v>
      </c>
      <c r="F140" s="56" t="s">
        <v>534</v>
      </c>
      <c r="G140" s="54" t="s">
        <v>831</v>
      </c>
      <c r="H140" s="57">
        <v>45051</v>
      </c>
      <c r="I140" s="57">
        <v>45055</v>
      </c>
      <c r="J140" s="54" t="s">
        <v>452</v>
      </c>
      <c r="K140" s="59">
        <f t="shared" si="21"/>
        <v>53.369000000000007</v>
      </c>
      <c r="L140" s="59">
        <v>0</v>
      </c>
      <c r="M140" s="59">
        <v>0</v>
      </c>
      <c r="N140" s="59">
        <v>0</v>
      </c>
      <c r="O140" s="141">
        <f t="shared" si="36"/>
        <v>4</v>
      </c>
      <c r="P140" s="59">
        <v>114.13</v>
      </c>
      <c r="Q140" s="141">
        <f t="shared" si="29"/>
        <v>5</v>
      </c>
      <c r="R140" s="59">
        <v>152.715</v>
      </c>
      <c r="S140" s="59">
        <v>0</v>
      </c>
      <c r="T140" s="145">
        <f t="shared" si="37"/>
        <v>266.84500000000003</v>
      </c>
    </row>
    <row r="141" spans="1:20" s="103" customFormat="1" ht="33" x14ac:dyDescent="0.3">
      <c r="A141" s="98" t="s">
        <v>847</v>
      </c>
      <c r="B141" s="112"/>
      <c r="C141" s="113" t="s">
        <v>361</v>
      </c>
      <c r="D141" s="96"/>
      <c r="E141" s="96"/>
      <c r="F141" s="96"/>
      <c r="G141" s="114"/>
      <c r="H141" s="115"/>
      <c r="I141" s="115"/>
      <c r="J141" s="114"/>
      <c r="K141" s="60">
        <f t="shared" ref="K141:K204" si="38">T141/Q141</f>
        <v>110.00802000000002</v>
      </c>
      <c r="L141" s="60">
        <f>SUM(L142:L152)</f>
        <v>2891.1910000000003</v>
      </c>
      <c r="M141" s="60">
        <f t="shared" ref="M141:T141" si="39">SUM(M142:M152)</f>
        <v>2891.1910000000003</v>
      </c>
      <c r="N141" s="60">
        <f t="shared" si="39"/>
        <v>0</v>
      </c>
      <c r="O141" s="142">
        <f t="shared" si="39"/>
        <v>39</v>
      </c>
      <c r="P141" s="60">
        <f t="shared" si="39"/>
        <v>1091.3440000000001</v>
      </c>
      <c r="Q141" s="142">
        <f t="shared" si="39"/>
        <v>50</v>
      </c>
      <c r="R141" s="60">
        <f t="shared" si="39"/>
        <v>1507.866</v>
      </c>
      <c r="S141" s="60">
        <f t="shared" si="39"/>
        <v>10</v>
      </c>
      <c r="T141" s="60">
        <f t="shared" si="39"/>
        <v>5500.4010000000007</v>
      </c>
    </row>
    <row r="142" spans="1:20" s="61" customFormat="1" ht="86.25" outlineLevel="1" x14ac:dyDescent="0.3">
      <c r="A142" s="55" t="s">
        <v>94</v>
      </c>
      <c r="B142" s="101" t="s">
        <v>554</v>
      </c>
      <c r="C142" s="110" t="s">
        <v>361</v>
      </c>
      <c r="D142" s="56" t="s">
        <v>314</v>
      </c>
      <c r="E142" s="56" t="s">
        <v>468</v>
      </c>
      <c r="F142" s="56" t="s">
        <v>534</v>
      </c>
      <c r="G142" s="54" t="s">
        <v>832</v>
      </c>
      <c r="H142" s="57">
        <v>45040</v>
      </c>
      <c r="I142" s="57">
        <v>45044</v>
      </c>
      <c r="J142" s="54" t="s">
        <v>540</v>
      </c>
      <c r="K142" s="59">
        <f t="shared" si="38"/>
        <v>138.57759999999999</v>
      </c>
      <c r="L142" s="59">
        <v>453</v>
      </c>
      <c r="M142" s="59">
        <v>453</v>
      </c>
      <c r="N142" s="59">
        <v>0</v>
      </c>
      <c r="O142" s="141">
        <f t="shared" ref="O142:O152" si="40">I142-H142</f>
        <v>4</v>
      </c>
      <c r="P142" s="59">
        <v>125.49299999999999</v>
      </c>
      <c r="Q142" s="141">
        <f t="shared" si="29"/>
        <v>5</v>
      </c>
      <c r="R142" s="59">
        <v>114.395</v>
      </c>
      <c r="S142" s="59">
        <v>0</v>
      </c>
      <c r="T142" s="145">
        <f t="shared" ref="T142:T152" si="41">L142+P142+R142+S142</f>
        <v>692.88799999999992</v>
      </c>
    </row>
    <row r="143" spans="1:20" s="61" customFormat="1" ht="69" outlineLevel="1" x14ac:dyDescent="0.3">
      <c r="A143" s="55" t="s">
        <v>94</v>
      </c>
      <c r="B143" s="101" t="s">
        <v>554</v>
      </c>
      <c r="C143" s="110" t="s">
        <v>361</v>
      </c>
      <c r="D143" s="56" t="s">
        <v>314</v>
      </c>
      <c r="E143" s="56" t="s">
        <v>468</v>
      </c>
      <c r="F143" s="56" t="s">
        <v>534</v>
      </c>
      <c r="G143" s="54" t="s">
        <v>833</v>
      </c>
      <c r="H143" s="57">
        <v>45040</v>
      </c>
      <c r="I143" s="57">
        <v>45044</v>
      </c>
      <c r="J143" s="54" t="s">
        <v>540</v>
      </c>
      <c r="K143" s="59">
        <f t="shared" si="38"/>
        <v>138.57759999999999</v>
      </c>
      <c r="L143" s="59">
        <v>453</v>
      </c>
      <c r="M143" s="59">
        <v>453</v>
      </c>
      <c r="N143" s="59">
        <v>0</v>
      </c>
      <c r="O143" s="141">
        <f t="shared" si="40"/>
        <v>4</v>
      </c>
      <c r="P143" s="59">
        <v>125.49299999999999</v>
      </c>
      <c r="Q143" s="141">
        <f t="shared" si="29"/>
        <v>5</v>
      </c>
      <c r="R143" s="59">
        <v>114.395</v>
      </c>
      <c r="S143" s="59">
        <v>0</v>
      </c>
      <c r="T143" s="145">
        <f t="shared" si="41"/>
        <v>692.88799999999992</v>
      </c>
    </row>
    <row r="144" spans="1:20" s="61" customFormat="1" ht="69" outlineLevel="1" x14ac:dyDescent="0.3">
      <c r="A144" s="55" t="s">
        <v>94</v>
      </c>
      <c r="B144" s="101" t="s">
        <v>555</v>
      </c>
      <c r="C144" s="110" t="s">
        <v>361</v>
      </c>
      <c r="D144" s="56" t="s">
        <v>315</v>
      </c>
      <c r="E144" s="56" t="s">
        <v>468</v>
      </c>
      <c r="F144" s="56" t="s">
        <v>534</v>
      </c>
      <c r="G144" s="54" t="s">
        <v>834</v>
      </c>
      <c r="H144" s="57">
        <v>45054</v>
      </c>
      <c r="I144" s="57">
        <v>45058</v>
      </c>
      <c r="J144" s="54" t="s">
        <v>404</v>
      </c>
      <c r="K144" s="59">
        <f t="shared" si="38"/>
        <v>98.425600000000003</v>
      </c>
      <c r="L144" s="59">
        <v>191.65700000000001</v>
      </c>
      <c r="M144" s="59">
        <v>191.65700000000001</v>
      </c>
      <c r="N144" s="59">
        <v>0</v>
      </c>
      <c r="O144" s="141">
        <f t="shared" si="40"/>
        <v>4</v>
      </c>
      <c r="P144" s="59">
        <v>101.246</v>
      </c>
      <c r="Q144" s="141">
        <f t="shared" si="29"/>
        <v>5</v>
      </c>
      <c r="R144" s="59">
        <v>199.22499999999999</v>
      </c>
      <c r="S144" s="59">
        <v>0</v>
      </c>
      <c r="T144" s="145">
        <f t="shared" si="41"/>
        <v>492.12800000000004</v>
      </c>
    </row>
    <row r="145" spans="1:20" s="61" customFormat="1" ht="86.25" outlineLevel="1" x14ac:dyDescent="0.3">
      <c r="A145" s="55" t="s">
        <v>94</v>
      </c>
      <c r="B145" s="101" t="s">
        <v>555</v>
      </c>
      <c r="C145" s="110" t="s">
        <v>361</v>
      </c>
      <c r="D145" s="56" t="s">
        <v>315</v>
      </c>
      <c r="E145" s="56" t="s">
        <v>468</v>
      </c>
      <c r="F145" s="56" t="s">
        <v>534</v>
      </c>
      <c r="G145" s="54" t="s">
        <v>835</v>
      </c>
      <c r="H145" s="57">
        <v>45054</v>
      </c>
      <c r="I145" s="57">
        <v>45058</v>
      </c>
      <c r="J145" s="54" t="s">
        <v>404</v>
      </c>
      <c r="K145" s="59">
        <f t="shared" si="38"/>
        <v>98.425600000000003</v>
      </c>
      <c r="L145" s="59">
        <v>191.65700000000001</v>
      </c>
      <c r="M145" s="59">
        <v>191.65700000000001</v>
      </c>
      <c r="N145" s="59">
        <v>0</v>
      </c>
      <c r="O145" s="141">
        <f t="shared" si="40"/>
        <v>4</v>
      </c>
      <c r="P145" s="59">
        <v>101.246</v>
      </c>
      <c r="Q145" s="141">
        <f t="shared" si="29"/>
        <v>5</v>
      </c>
      <c r="R145" s="59">
        <v>199.22499999999999</v>
      </c>
      <c r="S145" s="59">
        <v>0</v>
      </c>
      <c r="T145" s="145">
        <f t="shared" si="41"/>
        <v>492.12800000000004</v>
      </c>
    </row>
    <row r="146" spans="1:20" s="61" customFormat="1" ht="103.5" outlineLevel="1" x14ac:dyDescent="0.3">
      <c r="A146" s="55" t="s">
        <v>94</v>
      </c>
      <c r="B146" s="101" t="s">
        <v>556</v>
      </c>
      <c r="C146" s="110" t="s">
        <v>361</v>
      </c>
      <c r="D146" s="56" t="s">
        <v>316</v>
      </c>
      <c r="E146" s="56" t="s">
        <v>468</v>
      </c>
      <c r="F146" s="56" t="s">
        <v>534</v>
      </c>
      <c r="G146" s="54" t="s">
        <v>836</v>
      </c>
      <c r="H146" s="57">
        <v>45063</v>
      </c>
      <c r="I146" s="57">
        <v>45066</v>
      </c>
      <c r="J146" s="54" t="s">
        <v>384</v>
      </c>
      <c r="K146" s="59">
        <f t="shared" si="38"/>
        <v>117.79349999999999</v>
      </c>
      <c r="L146" s="59">
        <v>241.86</v>
      </c>
      <c r="M146" s="59">
        <v>241.86</v>
      </c>
      <c r="N146" s="59">
        <v>0</v>
      </c>
      <c r="O146" s="141">
        <f t="shared" si="40"/>
        <v>3</v>
      </c>
      <c r="P146" s="59">
        <v>85.558000000000007</v>
      </c>
      <c r="Q146" s="141">
        <f t="shared" si="29"/>
        <v>4</v>
      </c>
      <c r="R146" s="59">
        <v>143.756</v>
      </c>
      <c r="S146" s="59">
        <v>0</v>
      </c>
      <c r="T146" s="145">
        <f t="shared" si="41"/>
        <v>471.17399999999998</v>
      </c>
    </row>
    <row r="147" spans="1:20" s="61" customFormat="1" ht="69" outlineLevel="1" x14ac:dyDescent="0.3">
      <c r="A147" s="55" t="s">
        <v>94</v>
      </c>
      <c r="B147" s="101" t="s">
        <v>556</v>
      </c>
      <c r="C147" s="110" t="s">
        <v>361</v>
      </c>
      <c r="D147" s="56" t="s">
        <v>316</v>
      </c>
      <c r="E147" s="56" t="s">
        <v>468</v>
      </c>
      <c r="F147" s="56" t="s">
        <v>534</v>
      </c>
      <c r="G147" s="54" t="s">
        <v>833</v>
      </c>
      <c r="H147" s="57">
        <v>45063</v>
      </c>
      <c r="I147" s="57">
        <v>45066</v>
      </c>
      <c r="J147" s="54" t="s">
        <v>384</v>
      </c>
      <c r="K147" s="59">
        <f t="shared" si="38"/>
        <v>132.0515</v>
      </c>
      <c r="L147" s="59">
        <v>241.86</v>
      </c>
      <c r="M147" s="59">
        <v>241.86</v>
      </c>
      <c r="N147" s="59">
        <v>0</v>
      </c>
      <c r="O147" s="141">
        <f t="shared" si="40"/>
        <v>3</v>
      </c>
      <c r="P147" s="59">
        <v>142.59</v>
      </c>
      <c r="Q147" s="141">
        <f t="shared" si="29"/>
        <v>4</v>
      </c>
      <c r="R147" s="59">
        <v>143.756</v>
      </c>
      <c r="S147" s="59">
        <v>0</v>
      </c>
      <c r="T147" s="145">
        <f t="shared" si="41"/>
        <v>528.20600000000002</v>
      </c>
    </row>
    <row r="148" spans="1:20" s="61" customFormat="1" ht="51.75" outlineLevel="1" x14ac:dyDescent="0.3">
      <c r="A148" s="55" t="s">
        <v>94</v>
      </c>
      <c r="B148" s="101" t="s">
        <v>557</v>
      </c>
      <c r="C148" s="110" t="s">
        <v>361</v>
      </c>
      <c r="D148" s="56" t="s">
        <v>317</v>
      </c>
      <c r="E148" s="56" t="s">
        <v>468</v>
      </c>
      <c r="F148" s="56" t="s">
        <v>534</v>
      </c>
      <c r="G148" s="54" t="s">
        <v>837</v>
      </c>
      <c r="H148" s="57">
        <v>45062</v>
      </c>
      <c r="I148" s="57">
        <v>45067</v>
      </c>
      <c r="J148" s="54" t="s">
        <v>384</v>
      </c>
      <c r="K148" s="59">
        <f t="shared" si="38"/>
        <v>40.466666666666669</v>
      </c>
      <c r="L148" s="59">
        <v>242.8</v>
      </c>
      <c r="M148" s="59">
        <v>242.8</v>
      </c>
      <c r="N148" s="59">
        <v>0</v>
      </c>
      <c r="O148" s="141">
        <f t="shared" si="40"/>
        <v>5</v>
      </c>
      <c r="P148" s="59">
        <v>0</v>
      </c>
      <c r="Q148" s="141">
        <f t="shared" si="29"/>
        <v>6</v>
      </c>
      <c r="R148" s="59">
        <v>0</v>
      </c>
      <c r="S148" s="59">
        <v>0</v>
      </c>
      <c r="T148" s="145">
        <f t="shared" si="41"/>
        <v>242.8</v>
      </c>
    </row>
    <row r="149" spans="1:20" s="61" customFormat="1" ht="51.75" outlineLevel="1" x14ac:dyDescent="0.3">
      <c r="A149" s="55" t="s">
        <v>94</v>
      </c>
      <c r="B149" s="101" t="s">
        <v>558</v>
      </c>
      <c r="C149" s="110" t="s">
        <v>361</v>
      </c>
      <c r="D149" s="56" t="s">
        <v>318</v>
      </c>
      <c r="E149" s="56" t="s">
        <v>468</v>
      </c>
      <c r="F149" s="56" t="s">
        <v>534</v>
      </c>
      <c r="G149" s="54" t="s">
        <v>838</v>
      </c>
      <c r="H149" s="57">
        <v>45062</v>
      </c>
      <c r="I149" s="57">
        <v>45066</v>
      </c>
      <c r="J149" s="54" t="s">
        <v>384</v>
      </c>
      <c r="K149" s="59">
        <f t="shared" si="38"/>
        <v>104.9</v>
      </c>
      <c r="L149" s="59">
        <v>230.7</v>
      </c>
      <c r="M149" s="59">
        <v>230.7</v>
      </c>
      <c r="N149" s="59">
        <v>0</v>
      </c>
      <c r="O149" s="141">
        <f t="shared" si="40"/>
        <v>4</v>
      </c>
      <c r="P149" s="59">
        <v>114.1</v>
      </c>
      <c r="Q149" s="141">
        <f t="shared" si="29"/>
        <v>5</v>
      </c>
      <c r="R149" s="59">
        <v>179.7</v>
      </c>
      <c r="S149" s="59">
        <v>0</v>
      </c>
      <c r="T149" s="145">
        <f t="shared" si="41"/>
        <v>524.5</v>
      </c>
    </row>
    <row r="150" spans="1:20" s="61" customFormat="1" ht="51.75" outlineLevel="1" x14ac:dyDescent="0.3">
      <c r="A150" s="55" t="s">
        <v>94</v>
      </c>
      <c r="B150" s="101" t="s">
        <v>559</v>
      </c>
      <c r="C150" s="110" t="s">
        <v>361</v>
      </c>
      <c r="D150" s="56" t="s">
        <v>319</v>
      </c>
      <c r="E150" s="56" t="s">
        <v>468</v>
      </c>
      <c r="F150" s="56" t="s">
        <v>534</v>
      </c>
      <c r="G150" s="54" t="s">
        <v>837</v>
      </c>
      <c r="H150" s="57">
        <v>45040</v>
      </c>
      <c r="I150" s="57">
        <v>45044</v>
      </c>
      <c r="J150" s="54" t="s">
        <v>540</v>
      </c>
      <c r="K150" s="59">
        <f t="shared" si="38"/>
        <v>138.5642</v>
      </c>
      <c r="L150" s="59">
        <v>453</v>
      </c>
      <c r="M150" s="59">
        <v>453</v>
      </c>
      <c r="N150" s="59">
        <v>0</v>
      </c>
      <c r="O150" s="141">
        <f t="shared" si="40"/>
        <v>4</v>
      </c>
      <c r="P150" s="59">
        <v>125.46100000000001</v>
      </c>
      <c r="Q150" s="141">
        <f t="shared" si="29"/>
        <v>5</v>
      </c>
      <c r="R150" s="59">
        <v>114.36</v>
      </c>
      <c r="S150" s="59">
        <v>0</v>
      </c>
      <c r="T150" s="145">
        <f t="shared" si="41"/>
        <v>692.82100000000003</v>
      </c>
    </row>
    <row r="151" spans="1:20" s="61" customFormat="1" ht="51.75" outlineLevel="1" x14ac:dyDescent="0.3">
      <c r="A151" s="55" t="s">
        <v>94</v>
      </c>
      <c r="B151" s="101" t="s">
        <v>560</v>
      </c>
      <c r="C151" s="110" t="s">
        <v>361</v>
      </c>
      <c r="D151" s="56" t="s">
        <v>320</v>
      </c>
      <c r="E151" s="56" t="s">
        <v>468</v>
      </c>
      <c r="F151" s="56" t="s">
        <v>534</v>
      </c>
      <c r="G151" s="54" t="s">
        <v>837</v>
      </c>
      <c r="H151" s="57">
        <v>45055</v>
      </c>
      <c r="I151" s="57">
        <v>45057</v>
      </c>
      <c r="J151" s="54" t="s">
        <v>404</v>
      </c>
      <c r="K151" s="59">
        <f t="shared" si="38"/>
        <v>167.374</v>
      </c>
      <c r="L151" s="59">
        <v>191.65700000000001</v>
      </c>
      <c r="M151" s="59">
        <v>191.65700000000001</v>
      </c>
      <c r="N151" s="59">
        <v>0</v>
      </c>
      <c r="O151" s="141">
        <f t="shared" si="40"/>
        <v>2</v>
      </c>
      <c r="P151" s="59">
        <v>101.265</v>
      </c>
      <c r="Q151" s="141">
        <f t="shared" si="29"/>
        <v>3</v>
      </c>
      <c r="R151" s="59">
        <v>199.2</v>
      </c>
      <c r="S151" s="59">
        <v>10</v>
      </c>
      <c r="T151" s="145">
        <f t="shared" si="41"/>
        <v>502.12200000000001</v>
      </c>
    </row>
    <row r="152" spans="1:20" s="61" customFormat="1" ht="51.75" outlineLevel="1" x14ac:dyDescent="0.3">
      <c r="A152" s="55" t="s">
        <v>94</v>
      </c>
      <c r="B152" s="101" t="s">
        <v>561</v>
      </c>
      <c r="C152" s="110" t="s">
        <v>361</v>
      </c>
      <c r="D152" s="56" t="s">
        <v>321</v>
      </c>
      <c r="E152" s="56" t="s">
        <v>468</v>
      </c>
      <c r="F152" s="56" t="s">
        <v>534</v>
      </c>
      <c r="G152" s="54" t="s">
        <v>837</v>
      </c>
      <c r="H152" s="57">
        <v>45066</v>
      </c>
      <c r="I152" s="57">
        <v>45068</v>
      </c>
      <c r="J152" s="54" t="s">
        <v>364</v>
      </c>
      <c r="K152" s="59">
        <f t="shared" si="38"/>
        <v>56.248666666666658</v>
      </c>
      <c r="L152" s="59">
        <v>0</v>
      </c>
      <c r="M152" s="144">
        <v>0</v>
      </c>
      <c r="N152" s="59">
        <v>0</v>
      </c>
      <c r="O152" s="141">
        <f t="shared" si="40"/>
        <v>2</v>
      </c>
      <c r="P152" s="59">
        <v>68.891999999999996</v>
      </c>
      <c r="Q152" s="141">
        <f t="shared" si="29"/>
        <v>3</v>
      </c>
      <c r="R152" s="59">
        <v>99.853999999999999</v>
      </c>
      <c r="S152" s="59">
        <v>0</v>
      </c>
      <c r="T152" s="145">
        <f t="shared" si="41"/>
        <v>168.74599999999998</v>
      </c>
    </row>
    <row r="153" spans="1:20" s="103" customFormat="1" ht="33" x14ac:dyDescent="0.3">
      <c r="A153" s="98" t="s">
        <v>322</v>
      </c>
      <c r="B153" s="112"/>
      <c r="C153" s="113" t="s">
        <v>361</v>
      </c>
      <c r="D153" s="96"/>
      <c r="E153" s="96"/>
      <c r="F153" s="96"/>
      <c r="G153" s="114"/>
      <c r="H153" s="115"/>
      <c r="I153" s="115"/>
      <c r="J153" s="114"/>
      <c r="K153" s="60">
        <f t="shared" si="38"/>
        <v>68.092618181818182</v>
      </c>
      <c r="L153" s="60">
        <f>SUM(L154:L188)</f>
        <v>5131.3099999999995</v>
      </c>
      <c r="M153" s="60">
        <f t="shared" ref="M153:T153" si="42">SUM(M154:M188)</f>
        <v>5131.3099999999995</v>
      </c>
      <c r="N153" s="60">
        <f t="shared" si="42"/>
        <v>0</v>
      </c>
      <c r="O153" s="142">
        <f t="shared" si="42"/>
        <v>130</v>
      </c>
      <c r="P153" s="60">
        <f t="shared" si="42"/>
        <v>4165.9219999999996</v>
      </c>
      <c r="Q153" s="142">
        <f t="shared" si="42"/>
        <v>165</v>
      </c>
      <c r="R153" s="60">
        <f t="shared" si="42"/>
        <v>1909.577</v>
      </c>
      <c r="S153" s="60">
        <f t="shared" si="42"/>
        <v>28.472999999999999</v>
      </c>
      <c r="T153" s="60">
        <f t="shared" si="42"/>
        <v>11235.282000000001</v>
      </c>
    </row>
    <row r="154" spans="1:20" s="61" customFormat="1" ht="51.75" outlineLevel="1" x14ac:dyDescent="0.3">
      <c r="A154" s="55" t="s">
        <v>322</v>
      </c>
      <c r="B154" s="101" t="s">
        <v>142</v>
      </c>
      <c r="C154" s="110" t="s">
        <v>361</v>
      </c>
      <c r="D154" s="56" t="s">
        <v>323</v>
      </c>
      <c r="E154" s="56" t="s">
        <v>468</v>
      </c>
      <c r="F154" s="56" t="s">
        <v>534</v>
      </c>
      <c r="G154" s="54" t="s">
        <v>695</v>
      </c>
      <c r="H154" s="57">
        <v>45033</v>
      </c>
      <c r="I154" s="57">
        <v>45035</v>
      </c>
      <c r="J154" s="54" t="s">
        <v>364</v>
      </c>
      <c r="K154" s="59">
        <f t="shared" si="38"/>
        <v>115.51666666666667</v>
      </c>
      <c r="L154" s="59">
        <v>184.08</v>
      </c>
      <c r="M154" s="59">
        <v>184.08</v>
      </c>
      <c r="N154" s="59">
        <v>0</v>
      </c>
      <c r="O154" s="141">
        <f t="shared" ref="O154:O188" si="43">I154-H154</f>
        <v>2</v>
      </c>
      <c r="P154" s="59">
        <v>62.381</v>
      </c>
      <c r="Q154" s="141">
        <f t="shared" si="29"/>
        <v>3</v>
      </c>
      <c r="R154" s="59">
        <v>100.089</v>
      </c>
      <c r="S154" s="59">
        <v>0</v>
      </c>
      <c r="T154" s="145">
        <f t="shared" ref="T154:T188" si="44">L154+P154+R154+S154</f>
        <v>346.55</v>
      </c>
    </row>
    <row r="155" spans="1:20" s="61" customFormat="1" ht="51.75" outlineLevel="1" x14ac:dyDescent="0.3">
      <c r="A155" s="55" t="s">
        <v>322</v>
      </c>
      <c r="B155" s="101" t="s">
        <v>143</v>
      </c>
      <c r="C155" s="110" t="s">
        <v>361</v>
      </c>
      <c r="D155" s="56" t="s">
        <v>324</v>
      </c>
      <c r="E155" s="56" t="s">
        <v>468</v>
      </c>
      <c r="F155" s="56" t="s">
        <v>534</v>
      </c>
      <c r="G155" s="54" t="s">
        <v>696</v>
      </c>
      <c r="H155" s="57">
        <v>45061</v>
      </c>
      <c r="I155" s="57">
        <v>45063</v>
      </c>
      <c r="J155" s="54" t="s">
        <v>406</v>
      </c>
      <c r="K155" s="59">
        <f t="shared" si="38"/>
        <v>29.02333333333333</v>
      </c>
      <c r="L155" s="59">
        <v>0</v>
      </c>
      <c r="M155" s="59">
        <v>0</v>
      </c>
      <c r="N155" s="59">
        <v>0</v>
      </c>
      <c r="O155" s="141">
        <f t="shared" si="43"/>
        <v>2</v>
      </c>
      <c r="P155" s="59">
        <v>0</v>
      </c>
      <c r="Q155" s="141">
        <f t="shared" si="29"/>
        <v>3</v>
      </c>
      <c r="R155" s="59">
        <v>87.07</v>
      </c>
      <c r="S155" s="59">
        <v>0</v>
      </c>
      <c r="T155" s="145">
        <f t="shared" si="44"/>
        <v>87.07</v>
      </c>
    </row>
    <row r="156" spans="1:20" s="61" customFormat="1" ht="120.75" outlineLevel="1" x14ac:dyDescent="0.3">
      <c r="A156" s="55" t="s">
        <v>322</v>
      </c>
      <c r="B156" s="101" t="s">
        <v>144</v>
      </c>
      <c r="C156" s="110" t="s">
        <v>361</v>
      </c>
      <c r="D156" s="56" t="s">
        <v>325</v>
      </c>
      <c r="E156" s="56" t="s">
        <v>468</v>
      </c>
      <c r="F156" s="56" t="s">
        <v>534</v>
      </c>
      <c r="G156" s="54" t="s">
        <v>697</v>
      </c>
      <c r="H156" s="57">
        <v>45061</v>
      </c>
      <c r="I156" s="57">
        <v>45063</v>
      </c>
      <c r="J156" s="54" t="s">
        <v>406</v>
      </c>
      <c r="K156" s="59">
        <f t="shared" si="38"/>
        <v>222.02999999999997</v>
      </c>
      <c r="L156" s="59">
        <v>388.50799999999998</v>
      </c>
      <c r="M156" s="59">
        <v>388.50799999999998</v>
      </c>
      <c r="N156" s="59">
        <v>0</v>
      </c>
      <c r="O156" s="141">
        <f t="shared" si="43"/>
        <v>2</v>
      </c>
      <c r="P156" s="59">
        <v>190.512</v>
      </c>
      <c r="Q156" s="141">
        <f t="shared" si="29"/>
        <v>3</v>
      </c>
      <c r="R156" s="59">
        <v>87.07</v>
      </c>
      <c r="S156" s="59">
        <v>0</v>
      </c>
      <c r="T156" s="145">
        <f t="shared" si="44"/>
        <v>666.08999999999992</v>
      </c>
    </row>
    <row r="157" spans="1:20" s="61" customFormat="1" ht="51.75" outlineLevel="1" x14ac:dyDescent="0.3">
      <c r="A157" s="55" t="s">
        <v>322</v>
      </c>
      <c r="B157" s="101" t="s">
        <v>469</v>
      </c>
      <c r="C157" s="110" t="s">
        <v>361</v>
      </c>
      <c r="D157" s="56" t="s">
        <v>448</v>
      </c>
      <c r="E157" s="56" t="s">
        <v>468</v>
      </c>
      <c r="F157" s="56" t="s">
        <v>534</v>
      </c>
      <c r="G157" s="54" t="s">
        <v>698</v>
      </c>
      <c r="H157" s="57">
        <v>45060</v>
      </c>
      <c r="I157" s="57">
        <v>45065</v>
      </c>
      <c r="J157" s="54" t="s">
        <v>387</v>
      </c>
      <c r="K157" s="59">
        <f t="shared" si="38"/>
        <v>161.52950000000001</v>
      </c>
      <c r="L157" s="59">
        <v>418.96199999999999</v>
      </c>
      <c r="M157" s="59">
        <v>418.96199999999999</v>
      </c>
      <c r="N157" s="59">
        <v>0</v>
      </c>
      <c r="O157" s="141">
        <f t="shared" si="43"/>
        <v>5</v>
      </c>
      <c r="P157" s="59">
        <v>454.79700000000003</v>
      </c>
      <c r="Q157" s="141">
        <f t="shared" si="29"/>
        <v>6</v>
      </c>
      <c r="R157" s="59">
        <v>90.418000000000006</v>
      </c>
      <c r="S157" s="59">
        <v>5</v>
      </c>
      <c r="T157" s="145">
        <f t="shared" si="44"/>
        <v>969.17700000000002</v>
      </c>
    </row>
    <row r="158" spans="1:20" s="61" customFormat="1" ht="51.75" outlineLevel="1" x14ac:dyDescent="0.3">
      <c r="A158" s="55" t="s">
        <v>322</v>
      </c>
      <c r="B158" s="101" t="s">
        <v>469</v>
      </c>
      <c r="C158" s="110" t="s">
        <v>361</v>
      </c>
      <c r="D158" s="56" t="s">
        <v>448</v>
      </c>
      <c r="E158" s="56" t="s">
        <v>468</v>
      </c>
      <c r="F158" s="56" t="s">
        <v>534</v>
      </c>
      <c r="G158" s="54" t="s">
        <v>715</v>
      </c>
      <c r="H158" s="57">
        <v>45060</v>
      </c>
      <c r="I158" s="57">
        <v>45065</v>
      </c>
      <c r="J158" s="54" t="s">
        <v>387</v>
      </c>
      <c r="K158" s="59">
        <f t="shared" si="38"/>
        <v>159.65700000000001</v>
      </c>
      <c r="L158" s="59">
        <v>418.96199999999999</v>
      </c>
      <c r="M158" s="59">
        <v>418.96199999999999</v>
      </c>
      <c r="N158" s="59">
        <v>0</v>
      </c>
      <c r="O158" s="141">
        <f t="shared" si="43"/>
        <v>5</v>
      </c>
      <c r="P158" s="59">
        <v>448.56200000000001</v>
      </c>
      <c r="Q158" s="141">
        <f t="shared" si="29"/>
        <v>6</v>
      </c>
      <c r="R158" s="59">
        <v>90.418000000000006</v>
      </c>
      <c r="S158" s="59">
        <v>0</v>
      </c>
      <c r="T158" s="145">
        <f t="shared" si="44"/>
        <v>957.94200000000001</v>
      </c>
    </row>
    <row r="159" spans="1:20" s="61" customFormat="1" ht="51.75" outlineLevel="1" x14ac:dyDescent="0.3">
      <c r="A159" s="55" t="s">
        <v>322</v>
      </c>
      <c r="B159" s="101" t="s">
        <v>145</v>
      </c>
      <c r="C159" s="110" t="s">
        <v>361</v>
      </c>
      <c r="D159" s="56" t="s">
        <v>326</v>
      </c>
      <c r="E159" s="56" t="s">
        <v>468</v>
      </c>
      <c r="F159" s="56" t="s">
        <v>534</v>
      </c>
      <c r="G159" s="54" t="s">
        <v>699</v>
      </c>
      <c r="H159" s="57">
        <v>45060</v>
      </c>
      <c r="I159" s="57">
        <v>45065</v>
      </c>
      <c r="J159" s="54" t="s">
        <v>387</v>
      </c>
      <c r="K159" s="59">
        <f t="shared" si="38"/>
        <v>104.90666666666668</v>
      </c>
      <c r="L159" s="59">
        <v>383.98200000000003</v>
      </c>
      <c r="M159" s="59">
        <v>383.98200000000003</v>
      </c>
      <c r="N159" s="59">
        <v>0</v>
      </c>
      <c r="O159" s="141">
        <f t="shared" si="43"/>
        <v>5</v>
      </c>
      <c r="P159" s="59">
        <v>155.04</v>
      </c>
      <c r="Q159" s="141">
        <f t="shared" si="29"/>
        <v>6</v>
      </c>
      <c r="R159" s="59">
        <v>90.418000000000006</v>
      </c>
      <c r="S159" s="59">
        <v>0</v>
      </c>
      <c r="T159" s="145">
        <f t="shared" si="44"/>
        <v>629.44000000000005</v>
      </c>
    </row>
    <row r="160" spans="1:20" s="61" customFormat="1" ht="51.75" outlineLevel="1" x14ac:dyDescent="0.3">
      <c r="A160" s="55" t="s">
        <v>322</v>
      </c>
      <c r="B160" s="101" t="s">
        <v>145</v>
      </c>
      <c r="C160" s="110" t="s">
        <v>361</v>
      </c>
      <c r="D160" s="56" t="s">
        <v>326</v>
      </c>
      <c r="E160" s="56" t="s">
        <v>468</v>
      </c>
      <c r="F160" s="56" t="s">
        <v>534</v>
      </c>
      <c r="G160" s="54" t="s">
        <v>700</v>
      </c>
      <c r="H160" s="57">
        <v>45060</v>
      </c>
      <c r="I160" s="57">
        <v>45065</v>
      </c>
      <c r="J160" s="54" t="s">
        <v>387</v>
      </c>
      <c r="K160" s="59">
        <f t="shared" si="38"/>
        <v>160.69616666666667</v>
      </c>
      <c r="L160" s="59">
        <v>418.96199999999999</v>
      </c>
      <c r="M160" s="59">
        <v>418.96199999999999</v>
      </c>
      <c r="N160" s="59">
        <v>0</v>
      </c>
      <c r="O160" s="141">
        <f t="shared" si="43"/>
        <v>5</v>
      </c>
      <c r="P160" s="59">
        <v>454.79700000000003</v>
      </c>
      <c r="Q160" s="141">
        <f t="shared" si="29"/>
        <v>6</v>
      </c>
      <c r="R160" s="59">
        <v>90.418000000000006</v>
      </c>
      <c r="S160" s="59">
        <v>0</v>
      </c>
      <c r="T160" s="145">
        <f t="shared" si="44"/>
        <v>964.17700000000002</v>
      </c>
    </row>
    <row r="161" spans="1:20" s="61" customFormat="1" ht="69" outlineLevel="1" x14ac:dyDescent="0.3">
      <c r="A161" s="55" t="s">
        <v>322</v>
      </c>
      <c r="B161" s="101" t="s">
        <v>145</v>
      </c>
      <c r="C161" s="110" t="s">
        <v>361</v>
      </c>
      <c r="D161" s="56" t="s">
        <v>326</v>
      </c>
      <c r="E161" s="56" t="s">
        <v>468</v>
      </c>
      <c r="F161" s="56" t="s">
        <v>534</v>
      </c>
      <c r="G161" s="54" t="s">
        <v>701</v>
      </c>
      <c r="H161" s="57">
        <v>45060</v>
      </c>
      <c r="I161" s="57">
        <v>45065</v>
      </c>
      <c r="J161" s="54" t="s">
        <v>387</v>
      </c>
      <c r="K161" s="59">
        <f t="shared" si="38"/>
        <v>160.69616666666667</v>
      </c>
      <c r="L161" s="59">
        <v>418.96199999999999</v>
      </c>
      <c r="M161" s="59">
        <v>418.96199999999999</v>
      </c>
      <c r="N161" s="59">
        <v>0</v>
      </c>
      <c r="O161" s="141">
        <f t="shared" si="43"/>
        <v>5</v>
      </c>
      <c r="P161" s="59">
        <v>454.79700000000003</v>
      </c>
      <c r="Q161" s="141">
        <f t="shared" si="29"/>
        <v>6</v>
      </c>
      <c r="R161" s="59">
        <v>90.418000000000006</v>
      </c>
      <c r="S161" s="59">
        <v>0</v>
      </c>
      <c r="T161" s="145">
        <f t="shared" si="44"/>
        <v>964.17700000000002</v>
      </c>
    </row>
    <row r="162" spans="1:20" s="61" customFormat="1" ht="138" outlineLevel="1" x14ac:dyDescent="0.3">
      <c r="A162" s="55" t="s">
        <v>322</v>
      </c>
      <c r="B162" s="101" t="s">
        <v>146</v>
      </c>
      <c r="C162" s="110" t="s">
        <v>361</v>
      </c>
      <c r="D162" s="56" t="s">
        <v>327</v>
      </c>
      <c r="E162" s="56" t="s">
        <v>468</v>
      </c>
      <c r="F162" s="56" t="s">
        <v>534</v>
      </c>
      <c r="G162" s="54" t="s">
        <v>702</v>
      </c>
      <c r="H162" s="57">
        <v>45060</v>
      </c>
      <c r="I162" s="57">
        <v>45065</v>
      </c>
      <c r="J162" s="54" t="s">
        <v>387</v>
      </c>
      <c r="K162" s="59">
        <f t="shared" si="38"/>
        <v>160.69616666666667</v>
      </c>
      <c r="L162" s="59">
        <v>418.96199999999999</v>
      </c>
      <c r="M162" s="59">
        <v>418.96199999999999</v>
      </c>
      <c r="N162" s="59">
        <v>0</v>
      </c>
      <c r="O162" s="141">
        <f t="shared" si="43"/>
        <v>5</v>
      </c>
      <c r="P162" s="59">
        <v>454.79700000000003</v>
      </c>
      <c r="Q162" s="141">
        <f t="shared" si="29"/>
        <v>6</v>
      </c>
      <c r="R162" s="59">
        <v>90.418000000000006</v>
      </c>
      <c r="S162" s="59">
        <v>0</v>
      </c>
      <c r="T162" s="145">
        <f t="shared" si="44"/>
        <v>964.17700000000002</v>
      </c>
    </row>
    <row r="163" spans="1:20" s="61" customFormat="1" ht="34.5" outlineLevel="1" x14ac:dyDescent="0.3">
      <c r="A163" s="55" t="s">
        <v>322</v>
      </c>
      <c r="B163" s="101" t="s">
        <v>147</v>
      </c>
      <c r="C163" s="110" t="s">
        <v>361</v>
      </c>
      <c r="D163" s="56" t="s">
        <v>328</v>
      </c>
      <c r="E163" s="56" t="s">
        <v>468</v>
      </c>
      <c r="F163" s="56" t="s">
        <v>534</v>
      </c>
      <c r="G163" s="54" t="s">
        <v>703</v>
      </c>
      <c r="H163" s="57">
        <v>45070</v>
      </c>
      <c r="I163" s="57">
        <v>45073</v>
      </c>
      <c r="J163" s="54" t="s">
        <v>405</v>
      </c>
      <c r="K163" s="59">
        <f t="shared" si="38"/>
        <v>94.866249999999994</v>
      </c>
      <c r="L163" s="59">
        <v>294.26799999999997</v>
      </c>
      <c r="M163" s="59">
        <v>294.26799999999997</v>
      </c>
      <c r="N163" s="59">
        <v>0</v>
      </c>
      <c r="O163" s="141">
        <f t="shared" si="43"/>
        <v>3</v>
      </c>
      <c r="P163" s="59">
        <v>44.747</v>
      </c>
      <c r="Q163" s="141">
        <f t="shared" si="29"/>
        <v>4</v>
      </c>
      <c r="R163" s="59">
        <v>40.450000000000003</v>
      </c>
      <c r="S163" s="59">
        <v>0</v>
      </c>
      <c r="T163" s="145">
        <f t="shared" si="44"/>
        <v>379.46499999999997</v>
      </c>
    </row>
    <row r="164" spans="1:20" s="61" customFormat="1" ht="138" outlineLevel="1" x14ac:dyDescent="0.3">
      <c r="A164" s="55" t="s">
        <v>322</v>
      </c>
      <c r="B164" s="101" t="s">
        <v>148</v>
      </c>
      <c r="C164" s="110" t="s">
        <v>361</v>
      </c>
      <c r="D164" s="56" t="s">
        <v>329</v>
      </c>
      <c r="E164" s="56" t="s">
        <v>468</v>
      </c>
      <c r="F164" s="56" t="s">
        <v>534</v>
      </c>
      <c r="G164" s="54" t="s">
        <v>704</v>
      </c>
      <c r="H164" s="57">
        <v>45070</v>
      </c>
      <c r="I164" s="57">
        <v>45073</v>
      </c>
      <c r="J164" s="54" t="s">
        <v>405</v>
      </c>
      <c r="K164" s="59">
        <f t="shared" si="38"/>
        <v>146.02199999999999</v>
      </c>
      <c r="L164" s="59">
        <v>294.26799999999997</v>
      </c>
      <c r="M164" s="59">
        <v>294.26799999999997</v>
      </c>
      <c r="N164" s="59">
        <v>0</v>
      </c>
      <c r="O164" s="141">
        <f t="shared" si="43"/>
        <v>3</v>
      </c>
      <c r="P164" s="59">
        <v>249.37</v>
      </c>
      <c r="Q164" s="141">
        <f t="shared" ref="Q164" si="45">I164-H164+1</f>
        <v>4</v>
      </c>
      <c r="R164" s="59">
        <v>40.450000000000003</v>
      </c>
      <c r="S164" s="59">
        <v>0</v>
      </c>
      <c r="T164" s="145">
        <f t="shared" si="44"/>
        <v>584.08799999999997</v>
      </c>
    </row>
    <row r="165" spans="1:20" s="61" customFormat="1" ht="86.25" outlineLevel="1" x14ac:dyDescent="0.3">
      <c r="A165" s="55" t="s">
        <v>322</v>
      </c>
      <c r="B165" s="101" t="s">
        <v>149</v>
      </c>
      <c r="C165" s="110" t="s">
        <v>361</v>
      </c>
      <c r="D165" s="56" t="s">
        <v>330</v>
      </c>
      <c r="E165" s="56" t="s">
        <v>534</v>
      </c>
      <c r="F165" s="56" t="s">
        <v>468</v>
      </c>
      <c r="G165" s="54" t="s">
        <v>705</v>
      </c>
      <c r="H165" s="57">
        <v>45091</v>
      </c>
      <c r="I165" s="57">
        <v>45093</v>
      </c>
      <c r="J165" s="54" t="s">
        <v>388</v>
      </c>
      <c r="K165" s="59">
        <f t="shared" si="38"/>
        <v>0</v>
      </c>
      <c r="L165" s="59">
        <v>0</v>
      </c>
      <c r="M165" s="59">
        <v>0</v>
      </c>
      <c r="N165" s="59">
        <v>0</v>
      </c>
      <c r="O165" s="141">
        <f t="shared" si="43"/>
        <v>2</v>
      </c>
      <c r="P165" s="59">
        <v>0</v>
      </c>
      <c r="Q165" s="141">
        <f t="shared" si="29"/>
        <v>3</v>
      </c>
      <c r="R165" s="59">
        <v>0</v>
      </c>
      <c r="S165" s="59">
        <v>0</v>
      </c>
      <c r="T165" s="145">
        <f t="shared" si="44"/>
        <v>0</v>
      </c>
    </row>
    <row r="166" spans="1:20" s="61" customFormat="1" ht="103.5" outlineLevel="1" x14ac:dyDescent="0.3">
      <c r="A166" s="55" t="s">
        <v>322</v>
      </c>
      <c r="B166" s="101" t="s">
        <v>149</v>
      </c>
      <c r="C166" s="110" t="s">
        <v>361</v>
      </c>
      <c r="D166" s="56" t="s">
        <v>330</v>
      </c>
      <c r="E166" s="56" t="s">
        <v>534</v>
      </c>
      <c r="F166" s="56" t="s">
        <v>468</v>
      </c>
      <c r="G166" s="54" t="s">
        <v>712</v>
      </c>
      <c r="H166" s="57">
        <v>45091</v>
      </c>
      <c r="I166" s="57">
        <v>45093</v>
      </c>
      <c r="J166" s="54" t="s">
        <v>388</v>
      </c>
      <c r="K166" s="59">
        <f t="shared" si="38"/>
        <v>0</v>
      </c>
      <c r="L166" s="59">
        <v>0</v>
      </c>
      <c r="M166" s="144">
        <v>0</v>
      </c>
      <c r="N166" s="59">
        <v>0</v>
      </c>
      <c r="O166" s="141">
        <f t="shared" si="43"/>
        <v>2</v>
      </c>
      <c r="P166" s="59">
        <v>0</v>
      </c>
      <c r="Q166" s="141">
        <f t="shared" ref="Q166:Q188" si="46">I166-H166+1</f>
        <v>3</v>
      </c>
      <c r="R166" s="59">
        <v>0</v>
      </c>
      <c r="S166" s="59">
        <v>0</v>
      </c>
      <c r="T166" s="145">
        <f t="shared" si="44"/>
        <v>0</v>
      </c>
    </row>
    <row r="167" spans="1:20" s="61" customFormat="1" ht="103.5" outlineLevel="1" x14ac:dyDescent="0.3">
      <c r="A167" s="55" t="s">
        <v>322</v>
      </c>
      <c r="B167" s="101" t="s">
        <v>150</v>
      </c>
      <c r="C167" s="110" t="s">
        <v>361</v>
      </c>
      <c r="D167" s="56" t="s">
        <v>331</v>
      </c>
      <c r="E167" s="56" t="s">
        <v>468</v>
      </c>
      <c r="F167" s="56" t="s">
        <v>534</v>
      </c>
      <c r="G167" s="54" t="s">
        <v>713</v>
      </c>
      <c r="H167" s="57">
        <v>45076</v>
      </c>
      <c r="I167" s="57">
        <v>45079</v>
      </c>
      <c r="J167" s="54" t="s">
        <v>364</v>
      </c>
      <c r="K167" s="59">
        <f t="shared" si="38"/>
        <v>101.62224999999999</v>
      </c>
      <c r="L167" s="59">
        <v>173.04</v>
      </c>
      <c r="M167" s="59">
        <v>173.04</v>
      </c>
      <c r="N167" s="59">
        <v>0</v>
      </c>
      <c r="O167" s="141">
        <f t="shared" si="43"/>
        <v>3</v>
      </c>
      <c r="P167" s="59">
        <v>100.242</v>
      </c>
      <c r="Q167" s="141">
        <f t="shared" si="46"/>
        <v>4</v>
      </c>
      <c r="R167" s="59">
        <v>133.20699999999999</v>
      </c>
      <c r="S167" s="59">
        <v>0</v>
      </c>
      <c r="T167" s="145">
        <f t="shared" si="44"/>
        <v>406.48899999999998</v>
      </c>
    </row>
    <row r="168" spans="1:20" s="61" customFormat="1" ht="138" outlineLevel="1" x14ac:dyDescent="0.3">
      <c r="A168" s="55" t="s">
        <v>322</v>
      </c>
      <c r="B168" s="101" t="s">
        <v>151</v>
      </c>
      <c r="C168" s="110" t="s">
        <v>361</v>
      </c>
      <c r="D168" s="56" t="s">
        <v>332</v>
      </c>
      <c r="E168" s="56" t="s">
        <v>468</v>
      </c>
      <c r="F168" s="56" t="s">
        <v>534</v>
      </c>
      <c r="G168" s="54" t="s">
        <v>714</v>
      </c>
      <c r="H168" s="57">
        <v>45076</v>
      </c>
      <c r="I168" s="57">
        <v>45087</v>
      </c>
      <c r="J168" s="54" t="s">
        <v>364</v>
      </c>
      <c r="K168" s="59">
        <f t="shared" si="38"/>
        <v>92.512999999999991</v>
      </c>
      <c r="L168" s="59">
        <v>187.28299999999999</v>
      </c>
      <c r="M168" s="59">
        <v>187.28299999999999</v>
      </c>
      <c r="N168" s="59">
        <v>0</v>
      </c>
      <c r="O168" s="141">
        <f t="shared" si="43"/>
        <v>11</v>
      </c>
      <c r="P168" s="59">
        <v>524.16</v>
      </c>
      <c r="Q168" s="141">
        <f t="shared" si="46"/>
        <v>12</v>
      </c>
      <c r="R168" s="59">
        <v>398.71300000000002</v>
      </c>
      <c r="S168" s="59">
        <v>0</v>
      </c>
      <c r="T168" s="145">
        <f t="shared" si="44"/>
        <v>1110.1559999999999</v>
      </c>
    </row>
    <row r="169" spans="1:20" s="61" customFormat="1" ht="51.75" outlineLevel="1" x14ac:dyDescent="0.3">
      <c r="A169" s="55" t="s">
        <v>322</v>
      </c>
      <c r="B169" s="101" t="s">
        <v>152</v>
      </c>
      <c r="C169" s="110" t="s">
        <v>361</v>
      </c>
      <c r="D169" s="56" t="s">
        <v>333</v>
      </c>
      <c r="E169" s="56" t="s">
        <v>468</v>
      </c>
      <c r="F169" s="56" t="s">
        <v>534</v>
      </c>
      <c r="G169" s="54" t="s">
        <v>698</v>
      </c>
      <c r="H169" s="57">
        <v>45085</v>
      </c>
      <c r="I169" s="57">
        <v>45087</v>
      </c>
      <c r="J169" s="54" t="s">
        <v>406</v>
      </c>
      <c r="K169" s="59">
        <f t="shared" si="38"/>
        <v>163.95033333333333</v>
      </c>
      <c r="L169" s="59">
        <v>292.96100000000001</v>
      </c>
      <c r="M169" s="59">
        <v>292.96100000000001</v>
      </c>
      <c r="N169" s="59">
        <v>0</v>
      </c>
      <c r="O169" s="141">
        <f t="shared" si="43"/>
        <v>2</v>
      </c>
      <c r="P169" s="59">
        <v>103.08</v>
      </c>
      <c r="Q169" s="141">
        <f t="shared" si="46"/>
        <v>3</v>
      </c>
      <c r="R169" s="59">
        <v>86.94</v>
      </c>
      <c r="S169" s="59">
        <v>8.8699999999999992</v>
      </c>
      <c r="T169" s="145">
        <f t="shared" si="44"/>
        <v>491.851</v>
      </c>
    </row>
    <row r="170" spans="1:20" s="61" customFormat="1" ht="69" outlineLevel="1" x14ac:dyDescent="0.3">
      <c r="A170" s="55" t="s">
        <v>322</v>
      </c>
      <c r="B170" s="101" t="s">
        <v>153</v>
      </c>
      <c r="C170" s="110" t="s">
        <v>361</v>
      </c>
      <c r="D170" s="56" t="s">
        <v>334</v>
      </c>
      <c r="E170" s="56" t="s">
        <v>468</v>
      </c>
      <c r="F170" s="56" t="s">
        <v>534</v>
      </c>
      <c r="G170" s="54" t="s">
        <v>759</v>
      </c>
      <c r="H170" s="57">
        <v>45085</v>
      </c>
      <c r="I170" s="57">
        <v>45087</v>
      </c>
      <c r="J170" s="54" t="s">
        <v>406</v>
      </c>
      <c r="K170" s="59">
        <f t="shared" si="38"/>
        <v>165.86133333333333</v>
      </c>
      <c r="L170" s="59">
        <v>292.96100000000001</v>
      </c>
      <c r="M170" s="59">
        <v>292.96100000000001</v>
      </c>
      <c r="N170" s="59">
        <v>0</v>
      </c>
      <c r="O170" s="141">
        <f t="shared" si="43"/>
        <v>2</v>
      </c>
      <c r="P170" s="59">
        <v>103.08</v>
      </c>
      <c r="Q170" s="141">
        <f t="shared" si="46"/>
        <v>3</v>
      </c>
      <c r="R170" s="59">
        <v>86.94</v>
      </c>
      <c r="S170" s="59">
        <v>14.603</v>
      </c>
      <c r="T170" s="145">
        <f t="shared" si="44"/>
        <v>497.584</v>
      </c>
    </row>
    <row r="171" spans="1:20" s="61" customFormat="1" ht="103.5" outlineLevel="1" x14ac:dyDescent="0.3">
      <c r="A171" s="55" t="s">
        <v>322</v>
      </c>
      <c r="B171" s="101" t="s">
        <v>154</v>
      </c>
      <c r="C171" s="110" t="s">
        <v>361</v>
      </c>
      <c r="D171" s="56" t="s">
        <v>335</v>
      </c>
      <c r="E171" s="56" t="s">
        <v>468</v>
      </c>
      <c r="F171" s="56" t="s">
        <v>534</v>
      </c>
      <c r="G171" s="54" t="s">
        <v>760</v>
      </c>
      <c r="H171" s="57">
        <v>45084</v>
      </c>
      <c r="I171" s="57">
        <v>45086</v>
      </c>
      <c r="J171" s="54" t="s">
        <v>378</v>
      </c>
      <c r="K171" s="59">
        <f t="shared" si="38"/>
        <v>77.844333333333338</v>
      </c>
      <c r="L171" s="59">
        <v>92.65</v>
      </c>
      <c r="M171" s="59">
        <v>92.65</v>
      </c>
      <c r="N171" s="59">
        <v>0</v>
      </c>
      <c r="O171" s="141">
        <f t="shared" si="43"/>
        <v>2</v>
      </c>
      <c r="P171" s="59">
        <v>87.471000000000004</v>
      </c>
      <c r="Q171" s="141">
        <f t="shared" si="46"/>
        <v>3</v>
      </c>
      <c r="R171" s="59">
        <v>53.411999999999999</v>
      </c>
      <c r="S171" s="59">
        <v>0</v>
      </c>
      <c r="T171" s="145">
        <f t="shared" si="44"/>
        <v>233.53300000000002</v>
      </c>
    </row>
    <row r="172" spans="1:20" s="61" customFormat="1" ht="34.5" outlineLevel="1" x14ac:dyDescent="0.3">
      <c r="A172" s="55" t="s">
        <v>322</v>
      </c>
      <c r="B172" s="101" t="s">
        <v>155</v>
      </c>
      <c r="C172" s="110" t="s">
        <v>361</v>
      </c>
      <c r="D172" s="56" t="s">
        <v>336</v>
      </c>
      <c r="E172" s="56" t="s">
        <v>468</v>
      </c>
      <c r="F172" s="56" t="s">
        <v>534</v>
      </c>
      <c r="G172" s="54" t="s">
        <v>715</v>
      </c>
      <c r="H172" s="57">
        <v>45084</v>
      </c>
      <c r="I172" s="57">
        <v>45086</v>
      </c>
      <c r="J172" s="54" t="s">
        <v>378</v>
      </c>
      <c r="K172" s="59">
        <f t="shared" si="38"/>
        <v>86.783666666666662</v>
      </c>
      <c r="L172" s="59">
        <v>92.65</v>
      </c>
      <c r="M172" s="59">
        <v>92.65</v>
      </c>
      <c r="N172" s="59">
        <v>0</v>
      </c>
      <c r="O172" s="141">
        <f t="shared" si="43"/>
        <v>2</v>
      </c>
      <c r="P172" s="59">
        <v>114.289</v>
      </c>
      <c r="Q172" s="141">
        <f t="shared" si="46"/>
        <v>3</v>
      </c>
      <c r="R172" s="59">
        <v>53.411999999999999</v>
      </c>
      <c r="S172" s="59">
        <v>0</v>
      </c>
      <c r="T172" s="145">
        <f t="shared" si="44"/>
        <v>260.351</v>
      </c>
    </row>
    <row r="173" spans="1:20" s="61" customFormat="1" ht="51.75" outlineLevel="1" x14ac:dyDescent="0.3">
      <c r="A173" s="55" t="s">
        <v>322</v>
      </c>
      <c r="B173" s="101" t="s">
        <v>156</v>
      </c>
      <c r="C173" s="110" t="s">
        <v>361</v>
      </c>
      <c r="D173" s="56" t="s">
        <v>337</v>
      </c>
      <c r="E173" s="56" t="s">
        <v>468</v>
      </c>
      <c r="F173" s="56" t="s">
        <v>534</v>
      </c>
      <c r="G173" s="54" t="s">
        <v>696</v>
      </c>
      <c r="H173" s="57">
        <v>45098</v>
      </c>
      <c r="I173" s="57">
        <v>45100</v>
      </c>
      <c r="J173" s="54" t="s">
        <v>364</v>
      </c>
      <c r="K173" s="59">
        <f t="shared" si="38"/>
        <v>116.48333333333333</v>
      </c>
      <c r="L173" s="59">
        <v>167.892</v>
      </c>
      <c r="M173" s="59">
        <v>167.892</v>
      </c>
      <c r="N173" s="59">
        <v>0</v>
      </c>
      <c r="O173" s="141">
        <f t="shared" si="43"/>
        <v>2</v>
      </c>
      <c r="P173" s="59">
        <v>81.900000000000006</v>
      </c>
      <c r="Q173" s="141">
        <f t="shared" si="46"/>
        <v>3</v>
      </c>
      <c r="R173" s="59">
        <v>99.658000000000001</v>
      </c>
      <c r="S173" s="59">
        <v>0</v>
      </c>
      <c r="T173" s="145">
        <f t="shared" si="44"/>
        <v>349.45</v>
      </c>
    </row>
    <row r="174" spans="1:20" s="61" customFormat="1" ht="69" outlineLevel="1" x14ac:dyDescent="0.3">
      <c r="A174" s="55" t="s">
        <v>322</v>
      </c>
      <c r="B174" s="101" t="s">
        <v>157</v>
      </c>
      <c r="C174" s="110" t="s">
        <v>361</v>
      </c>
      <c r="D174" s="56" t="s">
        <v>338</v>
      </c>
      <c r="E174" s="56" t="s">
        <v>468</v>
      </c>
      <c r="F174" s="56" t="s">
        <v>534</v>
      </c>
      <c r="G174" s="54" t="s">
        <v>761</v>
      </c>
      <c r="H174" s="57">
        <v>45098</v>
      </c>
      <c r="I174" s="57">
        <v>45100</v>
      </c>
      <c r="J174" s="54" t="s">
        <v>364</v>
      </c>
      <c r="K174" s="59">
        <f t="shared" si="38"/>
        <v>124.505</v>
      </c>
      <c r="L174" s="59">
        <v>191.95699999999999</v>
      </c>
      <c r="M174" s="59">
        <v>191.95699999999999</v>
      </c>
      <c r="N174" s="59">
        <v>0</v>
      </c>
      <c r="O174" s="141">
        <f t="shared" si="43"/>
        <v>2</v>
      </c>
      <c r="P174" s="59">
        <v>81.900000000000006</v>
      </c>
      <c r="Q174" s="141">
        <f t="shared" si="46"/>
        <v>3</v>
      </c>
      <c r="R174" s="59">
        <v>99.658000000000001</v>
      </c>
      <c r="S174" s="59">
        <v>0</v>
      </c>
      <c r="T174" s="145">
        <f t="shared" si="44"/>
        <v>373.51499999999999</v>
      </c>
    </row>
    <row r="175" spans="1:20" s="61" customFormat="1" ht="51.75" outlineLevel="1" x14ac:dyDescent="0.3">
      <c r="A175" s="55" t="s">
        <v>322</v>
      </c>
      <c r="B175" s="101" t="s">
        <v>582</v>
      </c>
      <c r="C175" s="110" t="s">
        <v>361</v>
      </c>
      <c r="D175" s="56" t="s">
        <v>603</v>
      </c>
      <c r="E175" s="56" t="s">
        <v>534</v>
      </c>
      <c r="F175" s="56" t="s">
        <v>468</v>
      </c>
      <c r="G175" s="54" t="s">
        <v>715</v>
      </c>
      <c r="H175" s="57">
        <v>45106</v>
      </c>
      <c r="I175" s="57">
        <v>45108</v>
      </c>
      <c r="J175" s="54" t="s">
        <v>414</v>
      </c>
      <c r="K175" s="59">
        <f t="shared" si="38"/>
        <v>0</v>
      </c>
      <c r="L175" s="59">
        <v>0</v>
      </c>
      <c r="M175" s="144">
        <v>0</v>
      </c>
      <c r="N175" s="59">
        <v>0</v>
      </c>
      <c r="O175" s="141">
        <f t="shared" si="43"/>
        <v>2</v>
      </c>
      <c r="P175" s="59">
        <v>0</v>
      </c>
      <c r="Q175" s="141">
        <f t="shared" si="46"/>
        <v>3</v>
      </c>
      <c r="R175" s="59">
        <v>0</v>
      </c>
      <c r="S175" s="59">
        <v>0</v>
      </c>
      <c r="T175" s="145">
        <f t="shared" si="44"/>
        <v>0</v>
      </c>
    </row>
    <row r="176" spans="1:20" s="61" customFormat="1" ht="51.75" outlineLevel="1" x14ac:dyDescent="0.3">
      <c r="A176" s="55" t="s">
        <v>322</v>
      </c>
      <c r="B176" s="101" t="s">
        <v>583</v>
      </c>
      <c r="C176" s="110" t="s">
        <v>361</v>
      </c>
      <c r="D176" s="56" t="s">
        <v>604</v>
      </c>
      <c r="E176" s="56" t="s">
        <v>534</v>
      </c>
      <c r="F176" s="56" t="s">
        <v>468</v>
      </c>
      <c r="G176" s="54" t="s">
        <v>716</v>
      </c>
      <c r="H176" s="57">
        <v>45096</v>
      </c>
      <c r="I176" s="57">
        <v>45100</v>
      </c>
      <c r="J176" s="54" t="s">
        <v>376</v>
      </c>
      <c r="K176" s="59">
        <f t="shared" si="38"/>
        <v>0</v>
      </c>
      <c r="L176" s="59">
        <v>0</v>
      </c>
      <c r="M176" s="144">
        <v>0</v>
      </c>
      <c r="N176" s="59">
        <v>0</v>
      </c>
      <c r="O176" s="141">
        <f t="shared" si="43"/>
        <v>4</v>
      </c>
      <c r="P176" s="59">
        <v>0</v>
      </c>
      <c r="Q176" s="141">
        <f t="shared" si="46"/>
        <v>5</v>
      </c>
      <c r="R176" s="59">
        <v>0</v>
      </c>
      <c r="S176" s="59">
        <v>0</v>
      </c>
      <c r="T176" s="145">
        <f t="shared" si="44"/>
        <v>0</v>
      </c>
    </row>
    <row r="177" spans="1:20" s="61" customFormat="1" ht="86.25" outlineLevel="1" x14ac:dyDescent="0.3">
      <c r="A177" s="55" t="s">
        <v>322</v>
      </c>
      <c r="B177" s="101" t="s">
        <v>584</v>
      </c>
      <c r="C177" s="110" t="s">
        <v>361</v>
      </c>
      <c r="D177" s="56" t="s">
        <v>605</v>
      </c>
      <c r="E177" s="56" t="s">
        <v>534</v>
      </c>
      <c r="F177" s="56" t="s">
        <v>468</v>
      </c>
      <c r="G177" s="54" t="s">
        <v>762</v>
      </c>
      <c r="H177" s="57">
        <v>45097</v>
      </c>
      <c r="I177" s="57">
        <v>45101</v>
      </c>
      <c r="J177" s="54" t="s">
        <v>585</v>
      </c>
      <c r="K177" s="59">
        <f t="shared" si="38"/>
        <v>0</v>
      </c>
      <c r="L177" s="59">
        <v>0</v>
      </c>
      <c r="M177" s="144">
        <v>0</v>
      </c>
      <c r="N177" s="59">
        <v>0</v>
      </c>
      <c r="O177" s="141">
        <f t="shared" si="43"/>
        <v>4</v>
      </c>
      <c r="P177" s="59">
        <v>0</v>
      </c>
      <c r="Q177" s="141">
        <f t="shared" si="46"/>
        <v>5</v>
      </c>
      <c r="R177" s="59">
        <v>0</v>
      </c>
      <c r="S177" s="59">
        <v>0</v>
      </c>
      <c r="T177" s="145">
        <f t="shared" si="44"/>
        <v>0</v>
      </c>
    </row>
    <row r="178" spans="1:20" s="61" customFormat="1" ht="51.75" outlineLevel="1" x14ac:dyDescent="0.3">
      <c r="A178" s="55" t="s">
        <v>322</v>
      </c>
      <c r="B178" s="101" t="s">
        <v>586</v>
      </c>
      <c r="C178" s="110" t="s">
        <v>361</v>
      </c>
      <c r="D178" s="56" t="s">
        <v>606</v>
      </c>
      <c r="E178" s="56" t="s">
        <v>534</v>
      </c>
      <c r="F178" s="56" t="s">
        <v>468</v>
      </c>
      <c r="G178" s="54" t="s">
        <v>716</v>
      </c>
      <c r="H178" s="57">
        <v>45074</v>
      </c>
      <c r="I178" s="57">
        <v>45078</v>
      </c>
      <c r="J178" s="54" t="s">
        <v>587</v>
      </c>
      <c r="K178" s="59">
        <f t="shared" si="38"/>
        <v>0</v>
      </c>
      <c r="L178" s="59">
        <v>0</v>
      </c>
      <c r="M178" s="144">
        <v>0</v>
      </c>
      <c r="N178" s="59">
        <v>0</v>
      </c>
      <c r="O178" s="141">
        <f t="shared" si="43"/>
        <v>4</v>
      </c>
      <c r="P178" s="59">
        <v>0</v>
      </c>
      <c r="Q178" s="141">
        <f t="shared" si="46"/>
        <v>5</v>
      </c>
      <c r="R178" s="59">
        <v>0</v>
      </c>
      <c r="S178" s="59">
        <v>0</v>
      </c>
      <c r="T178" s="145">
        <f t="shared" si="44"/>
        <v>0</v>
      </c>
    </row>
    <row r="179" spans="1:20" s="61" customFormat="1" ht="69" outlineLevel="1" x14ac:dyDescent="0.3">
      <c r="A179" s="55" t="s">
        <v>322</v>
      </c>
      <c r="B179" s="101" t="s">
        <v>594</v>
      </c>
      <c r="C179" s="110" t="s">
        <v>361</v>
      </c>
      <c r="D179" s="56" t="s">
        <v>607</v>
      </c>
      <c r="E179" s="56" t="s">
        <v>534</v>
      </c>
      <c r="F179" s="56" t="s">
        <v>468</v>
      </c>
      <c r="G179" s="54" t="s">
        <v>717</v>
      </c>
      <c r="H179" s="57">
        <v>45075</v>
      </c>
      <c r="I179" s="57">
        <v>45081</v>
      </c>
      <c r="J179" s="54" t="s">
        <v>588</v>
      </c>
      <c r="K179" s="59">
        <f t="shared" si="38"/>
        <v>0</v>
      </c>
      <c r="L179" s="59">
        <v>0</v>
      </c>
      <c r="M179" s="144">
        <v>0</v>
      </c>
      <c r="N179" s="59">
        <v>0</v>
      </c>
      <c r="O179" s="141">
        <f t="shared" si="43"/>
        <v>6</v>
      </c>
      <c r="P179" s="59">
        <v>0</v>
      </c>
      <c r="Q179" s="141">
        <f t="shared" si="46"/>
        <v>7</v>
      </c>
      <c r="R179" s="59">
        <v>0</v>
      </c>
      <c r="S179" s="59">
        <v>0</v>
      </c>
      <c r="T179" s="145">
        <f t="shared" si="44"/>
        <v>0</v>
      </c>
    </row>
    <row r="180" spans="1:20" s="61" customFormat="1" ht="69" outlineLevel="1" x14ac:dyDescent="0.3">
      <c r="A180" s="55" t="s">
        <v>322</v>
      </c>
      <c r="B180" s="101" t="s">
        <v>595</v>
      </c>
      <c r="C180" s="110" t="s">
        <v>361</v>
      </c>
      <c r="D180" s="56" t="s">
        <v>608</v>
      </c>
      <c r="E180" s="56" t="s">
        <v>534</v>
      </c>
      <c r="F180" s="56" t="s">
        <v>468</v>
      </c>
      <c r="G180" s="54" t="s">
        <v>701</v>
      </c>
      <c r="H180" s="57">
        <v>45077</v>
      </c>
      <c r="I180" s="57">
        <v>45081</v>
      </c>
      <c r="J180" s="54" t="s">
        <v>589</v>
      </c>
      <c r="K180" s="59">
        <f t="shared" si="38"/>
        <v>0</v>
      </c>
      <c r="L180" s="59">
        <v>0</v>
      </c>
      <c r="M180" s="144">
        <v>0</v>
      </c>
      <c r="N180" s="59">
        <v>0</v>
      </c>
      <c r="O180" s="141">
        <f t="shared" si="43"/>
        <v>4</v>
      </c>
      <c r="P180" s="59">
        <v>0</v>
      </c>
      <c r="Q180" s="141">
        <f t="shared" si="46"/>
        <v>5</v>
      </c>
      <c r="R180" s="59">
        <v>0</v>
      </c>
      <c r="S180" s="59">
        <v>0</v>
      </c>
      <c r="T180" s="145">
        <f t="shared" si="44"/>
        <v>0</v>
      </c>
    </row>
    <row r="181" spans="1:20" s="61" customFormat="1" ht="69" outlineLevel="1" x14ac:dyDescent="0.3">
      <c r="A181" s="55" t="s">
        <v>322</v>
      </c>
      <c r="B181" s="101" t="s">
        <v>596</v>
      </c>
      <c r="C181" s="110" t="s">
        <v>361</v>
      </c>
      <c r="D181" s="56" t="s">
        <v>609</v>
      </c>
      <c r="E181" s="56" t="s">
        <v>534</v>
      </c>
      <c r="F181" s="56" t="s">
        <v>468</v>
      </c>
      <c r="G181" s="54" t="s">
        <v>715</v>
      </c>
      <c r="H181" s="57">
        <v>45091</v>
      </c>
      <c r="I181" s="57">
        <v>45093</v>
      </c>
      <c r="J181" s="54" t="s">
        <v>388</v>
      </c>
      <c r="K181" s="59">
        <f t="shared" si="38"/>
        <v>0</v>
      </c>
      <c r="L181" s="59">
        <v>0</v>
      </c>
      <c r="M181" s="144">
        <v>0</v>
      </c>
      <c r="N181" s="59">
        <v>0</v>
      </c>
      <c r="O181" s="141">
        <f t="shared" si="43"/>
        <v>2</v>
      </c>
      <c r="P181" s="59">
        <v>0</v>
      </c>
      <c r="Q181" s="141">
        <f t="shared" si="46"/>
        <v>3</v>
      </c>
      <c r="R181" s="59">
        <v>0</v>
      </c>
      <c r="S181" s="59">
        <v>0</v>
      </c>
      <c r="T181" s="145">
        <f t="shared" si="44"/>
        <v>0</v>
      </c>
    </row>
    <row r="182" spans="1:20" s="61" customFormat="1" ht="120.75" outlineLevel="1" x14ac:dyDescent="0.3">
      <c r="A182" s="55" t="s">
        <v>322</v>
      </c>
      <c r="B182" s="101" t="s">
        <v>597</v>
      </c>
      <c r="C182" s="110" t="s">
        <v>361</v>
      </c>
      <c r="D182" s="56" t="s">
        <v>610</v>
      </c>
      <c r="E182" s="56" t="s">
        <v>534</v>
      </c>
      <c r="F182" s="56" t="s">
        <v>468</v>
      </c>
      <c r="G182" s="54" t="s">
        <v>763</v>
      </c>
      <c r="H182" s="57">
        <v>45103</v>
      </c>
      <c r="I182" s="57">
        <v>45107</v>
      </c>
      <c r="J182" s="54" t="s">
        <v>590</v>
      </c>
      <c r="K182" s="59">
        <f t="shared" si="38"/>
        <v>0</v>
      </c>
      <c r="L182" s="59">
        <v>0</v>
      </c>
      <c r="M182" s="144">
        <v>0</v>
      </c>
      <c r="N182" s="59">
        <v>0</v>
      </c>
      <c r="O182" s="141">
        <f t="shared" si="43"/>
        <v>4</v>
      </c>
      <c r="P182" s="59">
        <v>0</v>
      </c>
      <c r="Q182" s="141">
        <f t="shared" si="46"/>
        <v>5</v>
      </c>
      <c r="R182" s="59">
        <v>0</v>
      </c>
      <c r="S182" s="59">
        <v>0</v>
      </c>
      <c r="T182" s="145">
        <f t="shared" si="44"/>
        <v>0</v>
      </c>
    </row>
    <row r="183" spans="1:20" s="61" customFormat="1" ht="172.5" outlineLevel="1" x14ac:dyDescent="0.3">
      <c r="A183" s="55" t="s">
        <v>322</v>
      </c>
      <c r="B183" s="101" t="s">
        <v>598</v>
      </c>
      <c r="C183" s="110" t="s">
        <v>361</v>
      </c>
      <c r="D183" s="56" t="s">
        <v>591</v>
      </c>
      <c r="E183" s="56" t="s">
        <v>534</v>
      </c>
      <c r="F183" s="56" t="s">
        <v>468</v>
      </c>
      <c r="G183" s="54" t="s">
        <v>764</v>
      </c>
      <c r="H183" s="57">
        <v>45089</v>
      </c>
      <c r="I183" s="57">
        <v>45100</v>
      </c>
      <c r="J183" s="54" t="s">
        <v>376</v>
      </c>
      <c r="K183" s="59">
        <f t="shared" si="38"/>
        <v>0</v>
      </c>
      <c r="L183" s="59">
        <v>0</v>
      </c>
      <c r="M183" s="144">
        <v>0</v>
      </c>
      <c r="N183" s="59">
        <v>0</v>
      </c>
      <c r="O183" s="141">
        <f t="shared" si="43"/>
        <v>11</v>
      </c>
      <c r="P183" s="59">
        <v>0</v>
      </c>
      <c r="Q183" s="141">
        <f t="shared" si="46"/>
        <v>12</v>
      </c>
      <c r="R183" s="59">
        <v>0</v>
      </c>
      <c r="S183" s="59">
        <v>0</v>
      </c>
      <c r="T183" s="145">
        <f t="shared" si="44"/>
        <v>0</v>
      </c>
    </row>
    <row r="184" spans="1:20" s="61" customFormat="1" ht="51.75" outlineLevel="1" x14ac:dyDescent="0.3">
      <c r="A184" s="55" t="s">
        <v>322</v>
      </c>
      <c r="B184" s="101" t="s">
        <v>599</v>
      </c>
      <c r="C184" s="110" t="s">
        <v>361</v>
      </c>
      <c r="D184" s="56" t="s">
        <v>611</v>
      </c>
      <c r="E184" s="56" t="s">
        <v>534</v>
      </c>
      <c r="F184" s="56" t="s">
        <v>468</v>
      </c>
      <c r="G184" s="54" t="s">
        <v>718</v>
      </c>
      <c r="H184" s="57">
        <v>45090</v>
      </c>
      <c r="I184" s="57">
        <v>45092</v>
      </c>
      <c r="J184" s="54" t="s">
        <v>592</v>
      </c>
      <c r="K184" s="59">
        <f t="shared" si="38"/>
        <v>0</v>
      </c>
      <c r="L184" s="59">
        <v>0</v>
      </c>
      <c r="M184" s="144">
        <v>0</v>
      </c>
      <c r="N184" s="59">
        <v>0</v>
      </c>
      <c r="O184" s="141">
        <f t="shared" si="43"/>
        <v>2</v>
      </c>
      <c r="P184" s="59">
        <v>0</v>
      </c>
      <c r="Q184" s="141">
        <f t="shared" si="46"/>
        <v>3</v>
      </c>
      <c r="R184" s="59">
        <v>0</v>
      </c>
      <c r="S184" s="59">
        <v>0</v>
      </c>
      <c r="T184" s="145">
        <f t="shared" si="44"/>
        <v>0</v>
      </c>
    </row>
    <row r="185" spans="1:20" s="61" customFormat="1" ht="86.25" outlineLevel="1" x14ac:dyDescent="0.3">
      <c r="A185" s="55" t="s">
        <v>322</v>
      </c>
      <c r="B185" s="101" t="s">
        <v>600</v>
      </c>
      <c r="C185" s="110" t="s">
        <v>361</v>
      </c>
      <c r="D185" s="56" t="s">
        <v>612</v>
      </c>
      <c r="E185" s="56" t="s">
        <v>534</v>
      </c>
      <c r="F185" s="56" t="s">
        <v>468</v>
      </c>
      <c r="G185" s="54" t="s">
        <v>719</v>
      </c>
      <c r="H185" s="57">
        <v>45074</v>
      </c>
      <c r="I185" s="57">
        <v>45077</v>
      </c>
      <c r="J185" s="54" t="s">
        <v>593</v>
      </c>
      <c r="K185" s="59">
        <f t="shared" si="38"/>
        <v>0</v>
      </c>
      <c r="L185" s="59">
        <v>0</v>
      </c>
      <c r="M185" s="144">
        <v>0</v>
      </c>
      <c r="N185" s="59">
        <v>0</v>
      </c>
      <c r="O185" s="141">
        <f t="shared" si="43"/>
        <v>3</v>
      </c>
      <c r="P185" s="59">
        <v>0</v>
      </c>
      <c r="Q185" s="141">
        <f t="shared" si="46"/>
        <v>4</v>
      </c>
      <c r="R185" s="59">
        <v>0</v>
      </c>
      <c r="S185" s="59">
        <v>0</v>
      </c>
      <c r="T185" s="145">
        <f t="shared" si="44"/>
        <v>0</v>
      </c>
    </row>
    <row r="186" spans="1:20" s="61" customFormat="1" ht="138" outlineLevel="1" x14ac:dyDescent="0.3">
      <c r="A186" s="55" t="s">
        <v>322</v>
      </c>
      <c r="B186" s="101" t="s">
        <v>601</v>
      </c>
      <c r="C186" s="110" t="s">
        <v>361</v>
      </c>
      <c r="D186" s="56" t="s">
        <v>613</v>
      </c>
      <c r="E186" s="56" t="s">
        <v>534</v>
      </c>
      <c r="F186" s="56" t="s">
        <v>468</v>
      </c>
      <c r="G186" s="54" t="s">
        <v>765</v>
      </c>
      <c r="H186" s="57">
        <v>45103</v>
      </c>
      <c r="I186" s="57">
        <v>45107</v>
      </c>
      <c r="J186" s="54" t="s">
        <v>590</v>
      </c>
      <c r="K186" s="59">
        <f t="shared" si="38"/>
        <v>0</v>
      </c>
      <c r="L186" s="59">
        <v>0</v>
      </c>
      <c r="M186" s="144">
        <v>0</v>
      </c>
      <c r="N186" s="59">
        <v>0</v>
      </c>
      <c r="O186" s="141">
        <f t="shared" si="43"/>
        <v>4</v>
      </c>
      <c r="P186" s="59">
        <v>0</v>
      </c>
      <c r="Q186" s="141">
        <f t="shared" si="46"/>
        <v>5</v>
      </c>
      <c r="R186" s="59">
        <v>0</v>
      </c>
      <c r="S186" s="59">
        <v>0</v>
      </c>
      <c r="T186" s="145">
        <f t="shared" si="44"/>
        <v>0</v>
      </c>
    </row>
    <row r="187" spans="1:20" s="61" customFormat="1" ht="120.75" outlineLevel="1" x14ac:dyDescent="0.3">
      <c r="A187" s="55" t="s">
        <v>322</v>
      </c>
      <c r="B187" s="101" t="s">
        <v>602</v>
      </c>
      <c r="C187" s="110" t="s">
        <v>361</v>
      </c>
      <c r="D187" s="56" t="s">
        <v>614</v>
      </c>
      <c r="E187" s="56" t="s">
        <v>534</v>
      </c>
      <c r="F187" s="56" t="s">
        <v>468</v>
      </c>
      <c r="G187" s="54" t="s">
        <v>766</v>
      </c>
      <c r="H187" s="57">
        <v>45103</v>
      </c>
      <c r="I187" s="57">
        <v>45107</v>
      </c>
      <c r="J187" s="54" t="s">
        <v>590</v>
      </c>
      <c r="K187" s="59">
        <f t="shared" si="38"/>
        <v>0</v>
      </c>
      <c r="L187" s="59">
        <v>0</v>
      </c>
      <c r="M187" s="144">
        <v>0</v>
      </c>
      <c r="N187" s="59">
        <v>0</v>
      </c>
      <c r="O187" s="141">
        <f t="shared" si="43"/>
        <v>4</v>
      </c>
      <c r="P187" s="59">
        <v>0</v>
      </c>
      <c r="Q187" s="141">
        <f t="shared" si="46"/>
        <v>5</v>
      </c>
      <c r="R187" s="59">
        <v>0</v>
      </c>
      <c r="S187" s="59">
        <v>0</v>
      </c>
      <c r="T187" s="145">
        <f t="shared" si="44"/>
        <v>0</v>
      </c>
    </row>
    <row r="188" spans="1:20" s="61" customFormat="1" ht="103.5" outlineLevel="1" x14ac:dyDescent="0.3">
      <c r="A188" s="55" t="s">
        <v>322</v>
      </c>
      <c r="B188" s="101" t="s">
        <v>602</v>
      </c>
      <c r="C188" s="110" t="s">
        <v>361</v>
      </c>
      <c r="D188" s="56" t="s">
        <v>614</v>
      </c>
      <c r="E188" s="56" t="s">
        <v>534</v>
      </c>
      <c r="F188" s="56" t="s">
        <v>468</v>
      </c>
      <c r="G188" s="54" t="s">
        <v>767</v>
      </c>
      <c r="H188" s="57">
        <v>45103</v>
      </c>
      <c r="I188" s="57">
        <v>45107</v>
      </c>
      <c r="J188" s="54" t="s">
        <v>590</v>
      </c>
      <c r="K188" s="59">
        <f t="shared" si="38"/>
        <v>0</v>
      </c>
      <c r="L188" s="59">
        <v>0</v>
      </c>
      <c r="M188" s="144">
        <v>0</v>
      </c>
      <c r="N188" s="59">
        <v>0</v>
      </c>
      <c r="O188" s="141">
        <f t="shared" si="43"/>
        <v>4</v>
      </c>
      <c r="P188" s="59">
        <v>0</v>
      </c>
      <c r="Q188" s="141">
        <f t="shared" si="46"/>
        <v>5</v>
      </c>
      <c r="R188" s="59">
        <v>0</v>
      </c>
      <c r="S188" s="59">
        <v>0</v>
      </c>
      <c r="T188" s="145">
        <f t="shared" si="44"/>
        <v>0</v>
      </c>
    </row>
    <row r="189" spans="1:20" s="103" customFormat="1" ht="34.5" x14ac:dyDescent="0.3">
      <c r="A189" s="98" t="s">
        <v>185</v>
      </c>
      <c r="B189" s="112"/>
      <c r="C189" s="113" t="s">
        <v>361</v>
      </c>
      <c r="D189" s="96"/>
      <c r="E189" s="96"/>
      <c r="F189" s="96"/>
      <c r="G189" s="114"/>
      <c r="H189" s="115"/>
      <c r="I189" s="115"/>
      <c r="J189" s="114"/>
      <c r="K189" s="60">
        <f t="shared" si="38"/>
        <v>85.907759999999996</v>
      </c>
      <c r="L189" s="60">
        <f>SUM(L190:L215)</f>
        <v>3386.1639999999998</v>
      </c>
      <c r="M189" s="60">
        <f t="shared" ref="M189:T189" si="47">SUM(M190:M215)</f>
        <v>3386.1639999999998</v>
      </c>
      <c r="N189" s="60">
        <f t="shared" si="47"/>
        <v>0</v>
      </c>
      <c r="O189" s="142">
        <f t="shared" si="47"/>
        <v>74</v>
      </c>
      <c r="P189" s="60">
        <f t="shared" si="47"/>
        <v>1838.2819999999999</v>
      </c>
      <c r="Q189" s="142">
        <f t="shared" si="47"/>
        <v>100</v>
      </c>
      <c r="R189" s="60">
        <f t="shared" si="47"/>
        <v>3332.53</v>
      </c>
      <c r="S189" s="60">
        <f t="shared" si="47"/>
        <v>33.799999999999997</v>
      </c>
      <c r="T189" s="60">
        <f t="shared" si="47"/>
        <v>8590.7759999999998</v>
      </c>
    </row>
    <row r="190" spans="1:20" s="61" customFormat="1" ht="86.25" outlineLevel="1" x14ac:dyDescent="0.3">
      <c r="A190" s="55" t="s">
        <v>185</v>
      </c>
      <c r="B190" s="101" t="s">
        <v>158</v>
      </c>
      <c r="C190" s="110" t="s">
        <v>361</v>
      </c>
      <c r="D190" s="56" t="s">
        <v>235</v>
      </c>
      <c r="E190" s="56" t="s">
        <v>468</v>
      </c>
      <c r="F190" s="56" t="s">
        <v>534</v>
      </c>
      <c r="G190" s="54" t="s">
        <v>768</v>
      </c>
      <c r="H190" s="57">
        <v>45117</v>
      </c>
      <c r="I190" s="57">
        <v>45119</v>
      </c>
      <c r="J190" s="54" t="s">
        <v>407</v>
      </c>
      <c r="K190" s="59">
        <f t="shared" si="38"/>
        <v>83.126666666666665</v>
      </c>
      <c r="L190" s="59">
        <v>249.38</v>
      </c>
      <c r="M190" s="59">
        <v>249.38</v>
      </c>
      <c r="N190" s="59">
        <v>0</v>
      </c>
      <c r="O190" s="141">
        <f t="shared" ref="O190:O215" si="48">I190-H190</f>
        <v>2</v>
      </c>
      <c r="P190" s="59">
        <v>0</v>
      </c>
      <c r="Q190" s="141">
        <f t="shared" ref="Q190:Q215" si="49">I190-H190+1</f>
        <v>3</v>
      </c>
      <c r="R190" s="59">
        <v>0</v>
      </c>
      <c r="S190" s="59">
        <v>0</v>
      </c>
      <c r="T190" s="145">
        <f t="shared" ref="T190:T215" si="50">L190+P190+R190+S190</f>
        <v>249.38</v>
      </c>
    </row>
    <row r="191" spans="1:20" s="61" customFormat="1" ht="51.75" outlineLevel="1" x14ac:dyDescent="0.3">
      <c r="A191" s="55" t="s">
        <v>185</v>
      </c>
      <c r="B191" s="101" t="s">
        <v>159</v>
      </c>
      <c r="C191" s="110" t="s">
        <v>361</v>
      </c>
      <c r="D191" s="56" t="s">
        <v>236</v>
      </c>
      <c r="E191" s="56" t="s">
        <v>468</v>
      </c>
      <c r="F191" s="56" t="s">
        <v>534</v>
      </c>
      <c r="G191" s="54" t="s">
        <v>720</v>
      </c>
      <c r="H191" s="57">
        <v>45035</v>
      </c>
      <c r="I191" s="57">
        <v>45038</v>
      </c>
      <c r="J191" s="54" t="s">
        <v>373</v>
      </c>
      <c r="K191" s="59">
        <f t="shared" si="38"/>
        <v>152.32350000000002</v>
      </c>
      <c r="L191" s="59">
        <v>331.51400000000001</v>
      </c>
      <c r="M191" s="59">
        <v>331.51400000000001</v>
      </c>
      <c r="N191" s="59">
        <v>0</v>
      </c>
      <c r="O191" s="141">
        <f t="shared" si="48"/>
        <v>3</v>
      </c>
      <c r="P191" s="59">
        <v>184.643</v>
      </c>
      <c r="Q191" s="141">
        <f t="shared" si="49"/>
        <v>4</v>
      </c>
      <c r="R191" s="59">
        <v>93.137</v>
      </c>
      <c r="S191" s="59">
        <v>0</v>
      </c>
      <c r="T191" s="145">
        <f t="shared" si="50"/>
        <v>609.2940000000001</v>
      </c>
    </row>
    <row r="192" spans="1:20" s="61" customFormat="1" ht="69" outlineLevel="1" x14ac:dyDescent="0.3">
      <c r="A192" s="55" t="s">
        <v>185</v>
      </c>
      <c r="B192" s="101" t="s">
        <v>159</v>
      </c>
      <c r="C192" s="110" t="s">
        <v>361</v>
      </c>
      <c r="D192" s="56" t="s">
        <v>236</v>
      </c>
      <c r="E192" s="56" t="s">
        <v>468</v>
      </c>
      <c r="F192" s="56" t="s">
        <v>534</v>
      </c>
      <c r="G192" s="54" t="s">
        <v>769</v>
      </c>
      <c r="H192" s="57">
        <v>45035</v>
      </c>
      <c r="I192" s="57">
        <v>45038</v>
      </c>
      <c r="J192" s="54" t="s">
        <v>373</v>
      </c>
      <c r="K192" s="59">
        <f t="shared" si="38"/>
        <v>152.31075000000001</v>
      </c>
      <c r="L192" s="59">
        <v>331.5</v>
      </c>
      <c r="M192" s="59">
        <v>331.5</v>
      </c>
      <c r="N192" s="59">
        <v>0</v>
      </c>
      <c r="O192" s="141">
        <f t="shared" si="48"/>
        <v>3</v>
      </c>
      <c r="P192" s="59">
        <v>184.643</v>
      </c>
      <c r="Q192" s="141">
        <f t="shared" si="49"/>
        <v>4</v>
      </c>
      <c r="R192" s="59">
        <v>93.1</v>
      </c>
      <c r="S192" s="59">
        <v>0</v>
      </c>
      <c r="T192" s="145">
        <f t="shared" si="50"/>
        <v>609.24300000000005</v>
      </c>
    </row>
    <row r="193" spans="1:20" s="61" customFormat="1" ht="120.75" outlineLevel="1" x14ac:dyDescent="0.3">
      <c r="A193" s="55" t="s">
        <v>185</v>
      </c>
      <c r="B193" s="101" t="s">
        <v>159</v>
      </c>
      <c r="C193" s="110" t="s">
        <v>361</v>
      </c>
      <c r="D193" s="56" t="s">
        <v>236</v>
      </c>
      <c r="E193" s="56" t="s">
        <v>468</v>
      </c>
      <c r="F193" s="56" t="s">
        <v>534</v>
      </c>
      <c r="G193" s="54" t="s">
        <v>770</v>
      </c>
      <c r="H193" s="57">
        <v>45035</v>
      </c>
      <c r="I193" s="57">
        <v>45038</v>
      </c>
      <c r="J193" s="54" t="s">
        <v>373</v>
      </c>
      <c r="K193" s="59">
        <f t="shared" si="38"/>
        <v>82.875</v>
      </c>
      <c r="L193" s="59">
        <v>331.5</v>
      </c>
      <c r="M193" s="59">
        <v>331.5</v>
      </c>
      <c r="N193" s="59">
        <v>0</v>
      </c>
      <c r="O193" s="141">
        <f t="shared" si="48"/>
        <v>3</v>
      </c>
      <c r="P193" s="59">
        <v>0</v>
      </c>
      <c r="Q193" s="141">
        <f t="shared" si="49"/>
        <v>4</v>
      </c>
      <c r="R193" s="59">
        <v>0</v>
      </c>
      <c r="S193" s="59">
        <v>0</v>
      </c>
      <c r="T193" s="145">
        <f t="shared" si="50"/>
        <v>331.5</v>
      </c>
    </row>
    <row r="194" spans="1:20" s="61" customFormat="1" ht="86.25" outlineLevel="1" x14ac:dyDescent="0.3">
      <c r="A194" s="55" t="s">
        <v>185</v>
      </c>
      <c r="B194" s="101" t="s">
        <v>159</v>
      </c>
      <c r="C194" s="110" t="s">
        <v>361</v>
      </c>
      <c r="D194" s="56" t="s">
        <v>236</v>
      </c>
      <c r="E194" s="56" t="s">
        <v>468</v>
      </c>
      <c r="F194" s="56" t="s">
        <v>534</v>
      </c>
      <c r="G194" s="54" t="s">
        <v>771</v>
      </c>
      <c r="H194" s="57">
        <v>45035</v>
      </c>
      <c r="I194" s="57">
        <v>45038</v>
      </c>
      <c r="J194" s="54" t="s">
        <v>373</v>
      </c>
      <c r="K194" s="59">
        <f t="shared" si="38"/>
        <v>82.875</v>
      </c>
      <c r="L194" s="59">
        <v>331.5</v>
      </c>
      <c r="M194" s="59">
        <v>331.5</v>
      </c>
      <c r="N194" s="59">
        <v>0</v>
      </c>
      <c r="O194" s="141">
        <f t="shared" si="48"/>
        <v>3</v>
      </c>
      <c r="P194" s="59">
        <v>0</v>
      </c>
      <c r="Q194" s="141">
        <f t="shared" si="49"/>
        <v>4</v>
      </c>
      <c r="R194" s="59">
        <v>0</v>
      </c>
      <c r="S194" s="59">
        <v>0</v>
      </c>
      <c r="T194" s="145">
        <f t="shared" si="50"/>
        <v>331.5</v>
      </c>
    </row>
    <row r="195" spans="1:20" s="61" customFormat="1" ht="51.75" outlineLevel="1" x14ac:dyDescent="0.3">
      <c r="A195" s="55" t="s">
        <v>185</v>
      </c>
      <c r="B195" s="101" t="s">
        <v>160</v>
      </c>
      <c r="C195" s="110" t="s">
        <v>361</v>
      </c>
      <c r="D195" s="56" t="s">
        <v>543</v>
      </c>
      <c r="E195" s="56" t="s">
        <v>468</v>
      </c>
      <c r="F195" s="56" t="s">
        <v>534</v>
      </c>
      <c r="G195" s="54" t="s">
        <v>772</v>
      </c>
      <c r="H195" s="57">
        <v>45035</v>
      </c>
      <c r="I195" s="57">
        <v>45037</v>
      </c>
      <c r="J195" s="54" t="s">
        <v>376</v>
      </c>
      <c r="K195" s="59">
        <f t="shared" si="38"/>
        <v>193.73733333333334</v>
      </c>
      <c r="L195" s="59">
        <v>308.43400000000003</v>
      </c>
      <c r="M195" s="59">
        <v>308.43400000000003</v>
      </c>
      <c r="N195" s="59">
        <v>0</v>
      </c>
      <c r="O195" s="141">
        <f t="shared" si="48"/>
        <v>2</v>
      </c>
      <c r="P195" s="59">
        <v>94.492000000000004</v>
      </c>
      <c r="Q195" s="141">
        <f t="shared" si="49"/>
        <v>3</v>
      </c>
      <c r="R195" s="59">
        <v>178.286</v>
      </c>
      <c r="S195" s="59">
        <v>0</v>
      </c>
      <c r="T195" s="145">
        <f t="shared" si="50"/>
        <v>581.21199999999999</v>
      </c>
    </row>
    <row r="196" spans="1:20" s="61" customFormat="1" ht="86.25" outlineLevel="1" x14ac:dyDescent="0.3">
      <c r="A196" s="55" t="s">
        <v>185</v>
      </c>
      <c r="B196" s="101" t="s">
        <v>160</v>
      </c>
      <c r="C196" s="110" t="s">
        <v>361</v>
      </c>
      <c r="D196" s="56" t="s">
        <v>543</v>
      </c>
      <c r="E196" s="56" t="s">
        <v>468</v>
      </c>
      <c r="F196" s="56" t="s">
        <v>534</v>
      </c>
      <c r="G196" s="54" t="s">
        <v>773</v>
      </c>
      <c r="H196" s="57">
        <v>45035</v>
      </c>
      <c r="I196" s="57">
        <v>45037</v>
      </c>
      <c r="J196" s="54" t="s">
        <v>376</v>
      </c>
      <c r="K196" s="59">
        <f t="shared" si="38"/>
        <v>205.00399999999999</v>
      </c>
      <c r="L196" s="59">
        <v>308.43400000000003</v>
      </c>
      <c r="M196" s="59">
        <v>308.43400000000003</v>
      </c>
      <c r="N196" s="59">
        <v>0</v>
      </c>
      <c r="O196" s="141">
        <f t="shared" si="48"/>
        <v>2</v>
      </c>
      <c r="P196" s="59">
        <v>94.492000000000004</v>
      </c>
      <c r="Q196" s="141">
        <f>I196-H196+1</f>
        <v>3</v>
      </c>
      <c r="R196" s="59">
        <v>178.286</v>
      </c>
      <c r="S196" s="59">
        <v>33.799999999999997</v>
      </c>
      <c r="T196" s="145">
        <f>L196+P196+R196+S196</f>
        <v>615.01199999999994</v>
      </c>
    </row>
    <row r="197" spans="1:20" s="61" customFormat="1" ht="51.75" outlineLevel="1" x14ac:dyDescent="0.3">
      <c r="A197" s="55" t="s">
        <v>185</v>
      </c>
      <c r="B197" s="101" t="s">
        <v>204</v>
      </c>
      <c r="C197" s="110" t="s">
        <v>361</v>
      </c>
      <c r="D197" s="56" t="s">
        <v>237</v>
      </c>
      <c r="E197" s="56" t="s">
        <v>468</v>
      </c>
      <c r="F197" s="56" t="s">
        <v>534</v>
      </c>
      <c r="G197" s="54" t="s">
        <v>720</v>
      </c>
      <c r="H197" s="57">
        <v>45042</v>
      </c>
      <c r="I197" s="57">
        <v>45045</v>
      </c>
      <c r="J197" s="54" t="s">
        <v>408</v>
      </c>
      <c r="K197" s="59">
        <f t="shared" si="38"/>
        <v>118.556</v>
      </c>
      <c r="L197" s="59">
        <v>219.40799999999999</v>
      </c>
      <c r="M197" s="59">
        <v>219.40799999999999</v>
      </c>
      <c r="N197" s="59">
        <v>0</v>
      </c>
      <c r="O197" s="141">
        <f t="shared" si="48"/>
        <v>3</v>
      </c>
      <c r="P197" s="59">
        <v>135.83000000000001</v>
      </c>
      <c r="Q197" s="141">
        <f t="shared" si="49"/>
        <v>4</v>
      </c>
      <c r="R197" s="59">
        <v>118.986</v>
      </c>
      <c r="S197" s="59">
        <v>0</v>
      </c>
      <c r="T197" s="145">
        <f t="shared" si="50"/>
        <v>474.22399999999999</v>
      </c>
    </row>
    <row r="198" spans="1:20" s="61" customFormat="1" ht="51.75" outlineLevel="1" x14ac:dyDescent="0.3">
      <c r="A198" s="55" t="s">
        <v>185</v>
      </c>
      <c r="B198" s="101" t="s">
        <v>204</v>
      </c>
      <c r="C198" s="110" t="s">
        <v>361</v>
      </c>
      <c r="D198" s="56" t="s">
        <v>237</v>
      </c>
      <c r="E198" s="56" t="s">
        <v>468</v>
      </c>
      <c r="F198" s="56" t="s">
        <v>534</v>
      </c>
      <c r="G198" s="54" t="s">
        <v>772</v>
      </c>
      <c r="H198" s="57">
        <v>45042</v>
      </c>
      <c r="I198" s="57">
        <v>45045</v>
      </c>
      <c r="J198" s="54" t="s">
        <v>408</v>
      </c>
      <c r="K198" s="59">
        <f t="shared" si="38"/>
        <v>118.556</v>
      </c>
      <c r="L198" s="59">
        <v>219.40799999999999</v>
      </c>
      <c r="M198" s="59">
        <v>219.40799999999999</v>
      </c>
      <c r="N198" s="59">
        <v>0</v>
      </c>
      <c r="O198" s="141">
        <f t="shared" si="48"/>
        <v>3</v>
      </c>
      <c r="P198" s="59">
        <v>135.83000000000001</v>
      </c>
      <c r="Q198" s="141">
        <f t="shared" si="49"/>
        <v>4</v>
      </c>
      <c r="R198" s="59">
        <v>118.986</v>
      </c>
      <c r="S198" s="59">
        <v>0</v>
      </c>
      <c r="T198" s="145">
        <f t="shared" si="50"/>
        <v>474.22399999999999</v>
      </c>
    </row>
    <row r="199" spans="1:20" s="61" customFormat="1" ht="51.75" outlineLevel="1" x14ac:dyDescent="0.3">
      <c r="A199" s="55" t="s">
        <v>185</v>
      </c>
      <c r="B199" s="101" t="s">
        <v>204</v>
      </c>
      <c r="C199" s="110" t="s">
        <v>361</v>
      </c>
      <c r="D199" s="56" t="s">
        <v>237</v>
      </c>
      <c r="E199" s="56" t="s">
        <v>468</v>
      </c>
      <c r="F199" s="56" t="s">
        <v>534</v>
      </c>
      <c r="G199" s="54" t="s">
        <v>774</v>
      </c>
      <c r="H199" s="57">
        <v>45042</v>
      </c>
      <c r="I199" s="57">
        <v>45045</v>
      </c>
      <c r="J199" s="54" t="s">
        <v>408</v>
      </c>
      <c r="K199" s="59">
        <f t="shared" si="38"/>
        <v>118.556</v>
      </c>
      <c r="L199" s="59">
        <v>219.40799999999999</v>
      </c>
      <c r="M199" s="59">
        <v>219.40799999999999</v>
      </c>
      <c r="N199" s="59">
        <v>0</v>
      </c>
      <c r="O199" s="141">
        <f t="shared" si="48"/>
        <v>3</v>
      </c>
      <c r="P199" s="59">
        <v>135.83000000000001</v>
      </c>
      <c r="Q199" s="141">
        <f t="shared" si="49"/>
        <v>4</v>
      </c>
      <c r="R199" s="59">
        <v>118.986</v>
      </c>
      <c r="S199" s="59">
        <v>0</v>
      </c>
      <c r="T199" s="145">
        <f t="shared" si="50"/>
        <v>474.22399999999999</v>
      </c>
    </row>
    <row r="200" spans="1:20" s="61" customFormat="1" ht="86.25" outlineLevel="1" x14ac:dyDescent="0.3">
      <c r="A200" s="55" t="s">
        <v>185</v>
      </c>
      <c r="B200" s="101" t="s">
        <v>205</v>
      </c>
      <c r="C200" s="110" t="s">
        <v>361</v>
      </c>
      <c r="D200" s="56" t="s">
        <v>562</v>
      </c>
      <c r="E200" s="56" t="s">
        <v>468</v>
      </c>
      <c r="F200" s="56" t="s">
        <v>534</v>
      </c>
      <c r="G200" s="54" t="s">
        <v>773</v>
      </c>
      <c r="H200" s="57">
        <v>45055</v>
      </c>
      <c r="I200" s="57">
        <v>45058</v>
      </c>
      <c r="J200" s="54" t="s">
        <v>416</v>
      </c>
      <c r="K200" s="59">
        <f t="shared" si="38"/>
        <v>44.044750000000001</v>
      </c>
      <c r="L200" s="59">
        <v>0</v>
      </c>
      <c r="M200" s="59">
        <v>0</v>
      </c>
      <c r="N200" s="59">
        <v>0</v>
      </c>
      <c r="O200" s="141">
        <f t="shared" si="48"/>
        <v>3</v>
      </c>
      <c r="P200" s="59">
        <v>0</v>
      </c>
      <c r="Q200" s="141">
        <f t="shared" si="49"/>
        <v>4</v>
      </c>
      <c r="R200" s="59">
        <v>176.179</v>
      </c>
      <c r="S200" s="59">
        <v>0</v>
      </c>
      <c r="T200" s="145">
        <f t="shared" si="50"/>
        <v>176.179</v>
      </c>
    </row>
    <row r="201" spans="1:20" s="61" customFormat="1" ht="120.75" outlineLevel="1" x14ac:dyDescent="0.3">
      <c r="A201" s="55" t="s">
        <v>185</v>
      </c>
      <c r="B201" s="101" t="s">
        <v>205</v>
      </c>
      <c r="C201" s="110" t="s">
        <v>361</v>
      </c>
      <c r="D201" s="56" t="s">
        <v>562</v>
      </c>
      <c r="E201" s="56" t="s">
        <v>468</v>
      </c>
      <c r="F201" s="56" t="s">
        <v>534</v>
      </c>
      <c r="G201" s="54" t="s">
        <v>770</v>
      </c>
      <c r="H201" s="57">
        <v>45055</v>
      </c>
      <c r="I201" s="57">
        <v>45058</v>
      </c>
      <c r="J201" s="54" t="s">
        <v>416</v>
      </c>
      <c r="K201" s="59">
        <f t="shared" si="38"/>
        <v>44.044750000000001</v>
      </c>
      <c r="L201" s="59">
        <v>0</v>
      </c>
      <c r="M201" s="144">
        <v>0</v>
      </c>
      <c r="N201" s="59">
        <v>0</v>
      </c>
      <c r="O201" s="141">
        <f t="shared" si="48"/>
        <v>3</v>
      </c>
      <c r="P201" s="59">
        <v>0</v>
      </c>
      <c r="Q201" s="141">
        <f t="shared" si="49"/>
        <v>4</v>
      </c>
      <c r="R201" s="59">
        <v>176.179</v>
      </c>
      <c r="S201" s="59">
        <v>0</v>
      </c>
      <c r="T201" s="145">
        <f t="shared" si="50"/>
        <v>176.179</v>
      </c>
    </row>
    <row r="202" spans="1:20" s="61" customFormat="1" ht="86.25" outlineLevel="1" x14ac:dyDescent="0.3">
      <c r="A202" s="55" t="s">
        <v>185</v>
      </c>
      <c r="B202" s="101" t="s">
        <v>205</v>
      </c>
      <c r="C202" s="110" t="s">
        <v>361</v>
      </c>
      <c r="D202" s="56" t="s">
        <v>562</v>
      </c>
      <c r="E202" s="56" t="s">
        <v>468</v>
      </c>
      <c r="F202" s="56" t="s">
        <v>534</v>
      </c>
      <c r="G202" s="54" t="s">
        <v>771</v>
      </c>
      <c r="H202" s="57">
        <v>45055</v>
      </c>
      <c r="I202" s="57">
        <v>45058</v>
      </c>
      <c r="J202" s="54" t="s">
        <v>416</v>
      </c>
      <c r="K202" s="59">
        <f t="shared" si="38"/>
        <v>44.044750000000001</v>
      </c>
      <c r="L202" s="59">
        <v>0</v>
      </c>
      <c r="M202" s="144">
        <v>0</v>
      </c>
      <c r="N202" s="59">
        <v>0</v>
      </c>
      <c r="O202" s="141">
        <f t="shared" si="48"/>
        <v>3</v>
      </c>
      <c r="P202" s="59">
        <v>0</v>
      </c>
      <c r="Q202" s="141">
        <f t="shared" si="49"/>
        <v>4</v>
      </c>
      <c r="R202" s="59">
        <v>176.179</v>
      </c>
      <c r="S202" s="59">
        <v>0</v>
      </c>
      <c r="T202" s="145">
        <f t="shared" si="50"/>
        <v>176.179</v>
      </c>
    </row>
    <row r="203" spans="1:20" s="61" customFormat="1" ht="86.25" outlineLevel="1" x14ac:dyDescent="0.3">
      <c r="A203" s="55" t="s">
        <v>185</v>
      </c>
      <c r="B203" s="101" t="s">
        <v>206</v>
      </c>
      <c r="C203" s="110" t="s">
        <v>361</v>
      </c>
      <c r="D203" s="56" t="s">
        <v>544</v>
      </c>
      <c r="E203" s="56" t="s">
        <v>468</v>
      </c>
      <c r="F203" s="56" t="s">
        <v>534</v>
      </c>
      <c r="G203" s="54" t="s">
        <v>775</v>
      </c>
      <c r="H203" s="57">
        <v>45047</v>
      </c>
      <c r="I203" s="57">
        <v>45051</v>
      </c>
      <c r="J203" s="54" t="s">
        <v>373</v>
      </c>
      <c r="K203" s="59">
        <f t="shared" si="38"/>
        <v>13.005799999999999</v>
      </c>
      <c r="L203" s="59">
        <v>0</v>
      </c>
      <c r="M203" s="59">
        <v>0</v>
      </c>
      <c r="N203" s="59">
        <v>0</v>
      </c>
      <c r="O203" s="141">
        <f t="shared" si="48"/>
        <v>4</v>
      </c>
      <c r="P203" s="59">
        <v>0</v>
      </c>
      <c r="Q203" s="141">
        <f t="shared" si="49"/>
        <v>5</v>
      </c>
      <c r="R203" s="59">
        <v>65.028999999999996</v>
      </c>
      <c r="S203" s="59">
        <v>0</v>
      </c>
      <c r="T203" s="145">
        <f t="shared" si="50"/>
        <v>65.028999999999996</v>
      </c>
    </row>
    <row r="204" spans="1:20" s="61" customFormat="1" ht="51.75" outlineLevel="1" x14ac:dyDescent="0.3">
      <c r="A204" s="55" t="s">
        <v>185</v>
      </c>
      <c r="B204" s="101" t="s">
        <v>207</v>
      </c>
      <c r="C204" s="110" t="s">
        <v>361</v>
      </c>
      <c r="D204" s="56" t="s">
        <v>252</v>
      </c>
      <c r="E204" s="56" t="s">
        <v>468</v>
      </c>
      <c r="F204" s="56" t="s">
        <v>534</v>
      </c>
      <c r="G204" s="54" t="s">
        <v>774</v>
      </c>
      <c r="H204" s="57">
        <v>45062</v>
      </c>
      <c r="I204" s="57">
        <v>45064</v>
      </c>
      <c r="J204" s="54" t="s">
        <v>376</v>
      </c>
      <c r="K204" s="59">
        <f t="shared" si="38"/>
        <v>60.41</v>
      </c>
      <c r="L204" s="59">
        <v>0</v>
      </c>
      <c r="M204" s="59">
        <v>0</v>
      </c>
      <c r="N204" s="59">
        <v>0</v>
      </c>
      <c r="O204" s="141">
        <f t="shared" si="48"/>
        <v>2</v>
      </c>
      <c r="P204" s="59">
        <v>0</v>
      </c>
      <c r="Q204" s="141">
        <f t="shared" si="49"/>
        <v>3</v>
      </c>
      <c r="R204" s="59">
        <v>181.23</v>
      </c>
      <c r="S204" s="59">
        <v>0</v>
      </c>
      <c r="T204" s="145">
        <f t="shared" si="50"/>
        <v>181.23</v>
      </c>
    </row>
    <row r="205" spans="1:20" s="61" customFormat="1" ht="86.25" outlineLevel="1" x14ac:dyDescent="0.3">
      <c r="A205" s="55" t="s">
        <v>185</v>
      </c>
      <c r="B205" s="101" t="s">
        <v>207</v>
      </c>
      <c r="C205" s="110" t="s">
        <v>361</v>
      </c>
      <c r="D205" s="56" t="s">
        <v>252</v>
      </c>
      <c r="E205" s="56" t="s">
        <v>468</v>
      </c>
      <c r="F205" s="56" t="s">
        <v>534</v>
      </c>
      <c r="G205" s="54" t="s">
        <v>776</v>
      </c>
      <c r="H205" s="57">
        <v>45062</v>
      </c>
      <c r="I205" s="57">
        <v>45064</v>
      </c>
      <c r="J205" s="54" t="s">
        <v>376</v>
      </c>
      <c r="K205" s="59">
        <f t="shared" ref="K205:K268" si="51">T205/Q205</f>
        <v>60.41</v>
      </c>
      <c r="L205" s="59">
        <v>0</v>
      </c>
      <c r="M205" s="144">
        <v>0</v>
      </c>
      <c r="N205" s="59">
        <v>0</v>
      </c>
      <c r="O205" s="141">
        <f t="shared" si="48"/>
        <v>2</v>
      </c>
      <c r="P205" s="59">
        <v>0</v>
      </c>
      <c r="Q205" s="141">
        <f t="shared" si="49"/>
        <v>3</v>
      </c>
      <c r="R205" s="59">
        <v>181.23</v>
      </c>
      <c r="S205" s="59">
        <v>0</v>
      </c>
      <c r="T205" s="145">
        <f t="shared" si="50"/>
        <v>181.23</v>
      </c>
    </row>
    <row r="206" spans="1:20" s="61" customFormat="1" ht="86.25" outlineLevel="1" x14ac:dyDescent="0.3">
      <c r="A206" s="55" t="s">
        <v>185</v>
      </c>
      <c r="B206" s="101" t="s">
        <v>208</v>
      </c>
      <c r="C206" s="110" t="s">
        <v>361</v>
      </c>
      <c r="D206" s="56" t="s">
        <v>253</v>
      </c>
      <c r="E206" s="56" t="s">
        <v>468</v>
      </c>
      <c r="F206" s="56" t="s">
        <v>534</v>
      </c>
      <c r="G206" s="54" t="s">
        <v>720</v>
      </c>
      <c r="H206" s="57">
        <v>45069</v>
      </c>
      <c r="I206" s="57">
        <v>45071</v>
      </c>
      <c r="J206" s="54" t="s">
        <v>409</v>
      </c>
      <c r="K206" s="59">
        <f t="shared" si="51"/>
        <v>34.877333333333333</v>
      </c>
      <c r="L206" s="59">
        <v>0</v>
      </c>
      <c r="M206" s="59">
        <v>0</v>
      </c>
      <c r="N206" s="59">
        <v>0</v>
      </c>
      <c r="O206" s="141">
        <f t="shared" si="48"/>
        <v>2</v>
      </c>
      <c r="P206" s="59">
        <v>0</v>
      </c>
      <c r="Q206" s="141">
        <f t="shared" si="49"/>
        <v>3</v>
      </c>
      <c r="R206" s="59">
        <v>104.63200000000001</v>
      </c>
      <c r="S206" s="59">
        <v>0</v>
      </c>
      <c r="T206" s="145">
        <f t="shared" si="50"/>
        <v>104.63200000000001</v>
      </c>
    </row>
    <row r="207" spans="1:20" s="61" customFormat="1" ht="120.75" outlineLevel="1" x14ac:dyDescent="0.3">
      <c r="A207" s="55" t="s">
        <v>185</v>
      </c>
      <c r="B207" s="101" t="s">
        <v>208</v>
      </c>
      <c r="C207" s="110" t="s">
        <v>361</v>
      </c>
      <c r="D207" s="56" t="s">
        <v>253</v>
      </c>
      <c r="E207" s="56" t="s">
        <v>468</v>
      </c>
      <c r="F207" s="56" t="s">
        <v>534</v>
      </c>
      <c r="G207" s="54" t="s">
        <v>770</v>
      </c>
      <c r="H207" s="57">
        <v>45069</v>
      </c>
      <c r="I207" s="57">
        <v>45071</v>
      </c>
      <c r="J207" s="54" t="s">
        <v>409</v>
      </c>
      <c r="K207" s="59">
        <f t="shared" si="51"/>
        <v>34.877333333333333</v>
      </c>
      <c r="L207" s="59">
        <v>0</v>
      </c>
      <c r="M207" s="144">
        <v>0</v>
      </c>
      <c r="N207" s="59">
        <v>0</v>
      </c>
      <c r="O207" s="141">
        <f t="shared" si="48"/>
        <v>2</v>
      </c>
      <c r="P207" s="59">
        <v>0</v>
      </c>
      <c r="Q207" s="141">
        <f t="shared" si="49"/>
        <v>3</v>
      </c>
      <c r="R207" s="59">
        <v>104.63200000000001</v>
      </c>
      <c r="S207" s="59">
        <v>0</v>
      </c>
      <c r="T207" s="145">
        <f t="shared" si="50"/>
        <v>104.63200000000001</v>
      </c>
    </row>
    <row r="208" spans="1:20" s="61" customFormat="1" ht="86.25" outlineLevel="1" x14ac:dyDescent="0.3">
      <c r="A208" s="55" t="s">
        <v>185</v>
      </c>
      <c r="B208" s="101" t="s">
        <v>208</v>
      </c>
      <c r="C208" s="110" t="s">
        <v>361</v>
      </c>
      <c r="D208" s="56" t="s">
        <v>253</v>
      </c>
      <c r="E208" s="56" t="s">
        <v>468</v>
      </c>
      <c r="F208" s="56" t="s">
        <v>534</v>
      </c>
      <c r="G208" s="54" t="s">
        <v>771</v>
      </c>
      <c r="H208" s="57">
        <v>45069</v>
      </c>
      <c r="I208" s="57">
        <v>45071</v>
      </c>
      <c r="J208" s="54" t="s">
        <v>409</v>
      </c>
      <c r="K208" s="59">
        <f t="shared" si="51"/>
        <v>34.877333333333333</v>
      </c>
      <c r="L208" s="59">
        <v>0</v>
      </c>
      <c r="M208" s="144">
        <v>0</v>
      </c>
      <c r="N208" s="59">
        <v>0</v>
      </c>
      <c r="O208" s="141">
        <f t="shared" si="48"/>
        <v>2</v>
      </c>
      <c r="P208" s="59">
        <v>0</v>
      </c>
      <c r="Q208" s="141">
        <f t="shared" si="49"/>
        <v>3</v>
      </c>
      <c r="R208" s="59">
        <v>104.63200000000001</v>
      </c>
      <c r="S208" s="59">
        <v>0</v>
      </c>
      <c r="T208" s="145">
        <f t="shared" si="50"/>
        <v>104.63200000000001</v>
      </c>
    </row>
    <row r="209" spans="1:20" s="61" customFormat="1" ht="51.75" outlineLevel="1" x14ac:dyDescent="0.3">
      <c r="A209" s="55" t="s">
        <v>185</v>
      </c>
      <c r="B209" s="101" t="s">
        <v>209</v>
      </c>
      <c r="C209" s="110" t="s">
        <v>361</v>
      </c>
      <c r="D209" s="56" t="s">
        <v>254</v>
      </c>
      <c r="E209" s="56" t="s">
        <v>468</v>
      </c>
      <c r="F209" s="56" t="s">
        <v>534</v>
      </c>
      <c r="G209" s="54" t="s">
        <v>777</v>
      </c>
      <c r="H209" s="57">
        <v>45069</v>
      </c>
      <c r="I209" s="57">
        <v>45071</v>
      </c>
      <c r="J209" s="54" t="s">
        <v>364</v>
      </c>
      <c r="K209" s="59">
        <f t="shared" si="51"/>
        <v>127.05133333333333</v>
      </c>
      <c r="L209" s="59">
        <v>115.349</v>
      </c>
      <c r="M209" s="59">
        <v>115.349</v>
      </c>
      <c r="N209" s="59">
        <v>0</v>
      </c>
      <c r="O209" s="141">
        <f t="shared" si="48"/>
        <v>2</v>
      </c>
      <c r="P209" s="59">
        <v>166.15199999999999</v>
      </c>
      <c r="Q209" s="141">
        <f t="shared" si="49"/>
        <v>3</v>
      </c>
      <c r="R209" s="59">
        <v>99.653000000000006</v>
      </c>
      <c r="S209" s="59">
        <v>0</v>
      </c>
      <c r="T209" s="145">
        <f t="shared" si="50"/>
        <v>381.154</v>
      </c>
    </row>
    <row r="210" spans="1:20" s="61" customFormat="1" ht="86.25" outlineLevel="1" x14ac:dyDescent="0.3">
      <c r="A210" s="55" t="s">
        <v>185</v>
      </c>
      <c r="B210" s="101" t="s">
        <v>209</v>
      </c>
      <c r="C210" s="110" t="s">
        <v>361</v>
      </c>
      <c r="D210" s="56" t="s">
        <v>254</v>
      </c>
      <c r="E210" s="56" t="s">
        <v>468</v>
      </c>
      <c r="F210" s="56" t="s">
        <v>534</v>
      </c>
      <c r="G210" s="54" t="s">
        <v>778</v>
      </c>
      <c r="H210" s="57">
        <v>45069</v>
      </c>
      <c r="I210" s="57">
        <v>45071</v>
      </c>
      <c r="J210" s="54" t="s">
        <v>364</v>
      </c>
      <c r="K210" s="59">
        <f t="shared" si="51"/>
        <v>127.05133333333333</v>
      </c>
      <c r="L210" s="59">
        <v>115.349</v>
      </c>
      <c r="M210" s="59">
        <v>115.349</v>
      </c>
      <c r="N210" s="59">
        <v>0</v>
      </c>
      <c r="O210" s="141">
        <f t="shared" si="48"/>
        <v>2</v>
      </c>
      <c r="P210" s="59">
        <v>166.15199999999999</v>
      </c>
      <c r="Q210" s="141">
        <f t="shared" si="49"/>
        <v>3</v>
      </c>
      <c r="R210" s="59">
        <v>99.653000000000006</v>
      </c>
      <c r="S210" s="59">
        <v>0</v>
      </c>
      <c r="T210" s="145">
        <f t="shared" si="50"/>
        <v>381.154</v>
      </c>
    </row>
    <row r="211" spans="1:20" s="61" customFormat="1" ht="51.75" outlineLevel="1" x14ac:dyDescent="0.3">
      <c r="A211" s="55" t="s">
        <v>185</v>
      </c>
      <c r="B211" s="101" t="s">
        <v>210</v>
      </c>
      <c r="C211" s="110" t="s">
        <v>361</v>
      </c>
      <c r="D211" s="56" t="s">
        <v>545</v>
      </c>
      <c r="E211" s="56" t="s">
        <v>468</v>
      </c>
      <c r="F211" s="56" t="s">
        <v>534</v>
      </c>
      <c r="G211" s="54" t="s">
        <v>772</v>
      </c>
      <c r="H211" s="57">
        <v>45082</v>
      </c>
      <c r="I211" s="57">
        <v>45085</v>
      </c>
      <c r="J211" s="54" t="s">
        <v>404</v>
      </c>
      <c r="K211" s="59">
        <f t="shared" si="51"/>
        <v>38.923250000000003</v>
      </c>
      <c r="L211" s="59">
        <v>0</v>
      </c>
      <c r="M211" s="59">
        <v>0</v>
      </c>
      <c r="N211" s="59">
        <v>0</v>
      </c>
      <c r="O211" s="141">
        <f t="shared" si="48"/>
        <v>3</v>
      </c>
      <c r="P211" s="59">
        <v>0</v>
      </c>
      <c r="Q211" s="141">
        <f t="shared" si="49"/>
        <v>4</v>
      </c>
      <c r="R211" s="59">
        <v>155.69300000000001</v>
      </c>
      <c r="S211" s="59">
        <v>0</v>
      </c>
      <c r="T211" s="145">
        <f t="shared" si="50"/>
        <v>155.69300000000001</v>
      </c>
    </row>
    <row r="212" spans="1:20" s="61" customFormat="1" ht="86.25" outlineLevel="1" x14ac:dyDescent="0.3">
      <c r="A212" s="55" t="s">
        <v>185</v>
      </c>
      <c r="B212" s="101" t="s">
        <v>211</v>
      </c>
      <c r="C212" s="110" t="s">
        <v>361</v>
      </c>
      <c r="D212" s="56" t="s">
        <v>255</v>
      </c>
      <c r="E212" s="56" t="s">
        <v>468</v>
      </c>
      <c r="F212" s="56" t="s">
        <v>534</v>
      </c>
      <c r="G212" s="54" t="s">
        <v>779</v>
      </c>
      <c r="H212" s="57">
        <v>45081</v>
      </c>
      <c r="I212" s="57">
        <v>45087</v>
      </c>
      <c r="J212" s="54" t="s">
        <v>410</v>
      </c>
      <c r="K212" s="59">
        <f t="shared" si="51"/>
        <v>94.429857142857145</v>
      </c>
      <c r="L212" s="59">
        <v>152.49</v>
      </c>
      <c r="M212" s="59">
        <v>152.49</v>
      </c>
      <c r="N212" s="59">
        <v>0</v>
      </c>
      <c r="O212" s="141">
        <f t="shared" si="48"/>
        <v>6</v>
      </c>
      <c r="P212" s="59">
        <v>270.10899999999998</v>
      </c>
      <c r="Q212" s="141">
        <f t="shared" si="49"/>
        <v>7</v>
      </c>
      <c r="R212" s="59">
        <v>238.41</v>
      </c>
      <c r="S212" s="59">
        <v>0</v>
      </c>
      <c r="T212" s="145">
        <f t="shared" si="50"/>
        <v>661.00900000000001</v>
      </c>
    </row>
    <row r="213" spans="1:20" s="61" customFormat="1" ht="120.75" outlineLevel="1" x14ac:dyDescent="0.3">
      <c r="A213" s="55" t="s">
        <v>185</v>
      </c>
      <c r="B213" s="101" t="s">
        <v>211</v>
      </c>
      <c r="C213" s="110" t="s">
        <v>361</v>
      </c>
      <c r="D213" s="56" t="s">
        <v>255</v>
      </c>
      <c r="E213" s="56" t="s">
        <v>468</v>
      </c>
      <c r="F213" s="56" t="s">
        <v>534</v>
      </c>
      <c r="G213" s="54" t="s">
        <v>770</v>
      </c>
      <c r="H213" s="57">
        <v>45081</v>
      </c>
      <c r="I213" s="57">
        <v>45087</v>
      </c>
      <c r="J213" s="54" t="s">
        <v>410</v>
      </c>
      <c r="K213" s="59">
        <f t="shared" si="51"/>
        <v>94.429857142857145</v>
      </c>
      <c r="L213" s="59">
        <v>152.49</v>
      </c>
      <c r="M213" s="59">
        <v>152.49</v>
      </c>
      <c r="N213" s="59">
        <v>0</v>
      </c>
      <c r="O213" s="141">
        <f t="shared" si="48"/>
        <v>6</v>
      </c>
      <c r="P213" s="59">
        <v>270.10899999999998</v>
      </c>
      <c r="Q213" s="141">
        <f t="shared" si="49"/>
        <v>7</v>
      </c>
      <c r="R213" s="59">
        <v>238.41</v>
      </c>
      <c r="S213" s="59">
        <v>0</v>
      </c>
      <c r="T213" s="145">
        <f t="shared" si="50"/>
        <v>661.00900000000001</v>
      </c>
    </row>
    <row r="214" spans="1:20" s="61" customFormat="1" ht="103.5" outlineLevel="1" x14ac:dyDescent="0.3">
      <c r="A214" s="55" t="s">
        <v>185</v>
      </c>
      <c r="B214" s="101" t="s">
        <v>212</v>
      </c>
      <c r="C214" s="110" t="s">
        <v>361</v>
      </c>
      <c r="D214" s="56" t="s">
        <v>256</v>
      </c>
      <c r="E214" s="56" t="s">
        <v>468</v>
      </c>
      <c r="F214" s="56" t="s">
        <v>534</v>
      </c>
      <c r="G214" s="54" t="s">
        <v>780</v>
      </c>
      <c r="H214" s="57">
        <v>45083</v>
      </c>
      <c r="I214" s="57">
        <v>45086</v>
      </c>
      <c r="J214" s="54" t="s">
        <v>404</v>
      </c>
      <c r="K214" s="59">
        <f t="shared" si="51"/>
        <v>38.923250000000003</v>
      </c>
      <c r="L214" s="59">
        <v>0</v>
      </c>
      <c r="M214" s="144">
        <v>0</v>
      </c>
      <c r="N214" s="59">
        <v>0</v>
      </c>
      <c r="O214" s="141">
        <f t="shared" si="48"/>
        <v>3</v>
      </c>
      <c r="P214" s="59">
        <v>0</v>
      </c>
      <c r="Q214" s="141">
        <f t="shared" si="49"/>
        <v>4</v>
      </c>
      <c r="R214" s="59">
        <v>155.69300000000001</v>
      </c>
      <c r="S214" s="59">
        <v>0</v>
      </c>
      <c r="T214" s="145">
        <f t="shared" si="50"/>
        <v>155.69300000000001</v>
      </c>
    </row>
    <row r="215" spans="1:20" s="61" customFormat="1" ht="103.5" outlineLevel="1" x14ac:dyDescent="0.3">
      <c r="A215" s="55" t="s">
        <v>185</v>
      </c>
      <c r="B215" s="101">
        <v>13.13</v>
      </c>
      <c r="C215" s="110" t="s">
        <v>361</v>
      </c>
      <c r="D215" s="56" t="s">
        <v>542</v>
      </c>
      <c r="E215" s="56" t="s">
        <v>468</v>
      </c>
      <c r="F215" s="56" t="s">
        <v>534</v>
      </c>
      <c r="G215" s="54" t="s">
        <v>781</v>
      </c>
      <c r="H215" s="57">
        <v>45095</v>
      </c>
      <c r="I215" s="57">
        <v>45097</v>
      </c>
      <c r="J215" s="54" t="s">
        <v>376</v>
      </c>
      <c r="K215" s="59">
        <f t="shared" si="51"/>
        <v>58.443000000000005</v>
      </c>
      <c r="L215" s="59">
        <v>0</v>
      </c>
      <c r="M215" s="144">
        <v>0</v>
      </c>
      <c r="N215" s="59">
        <v>0</v>
      </c>
      <c r="O215" s="141">
        <f t="shared" si="48"/>
        <v>2</v>
      </c>
      <c r="P215" s="59">
        <v>0</v>
      </c>
      <c r="Q215" s="141">
        <f t="shared" si="49"/>
        <v>3</v>
      </c>
      <c r="R215" s="59">
        <v>175.32900000000001</v>
      </c>
      <c r="S215" s="59">
        <v>0</v>
      </c>
      <c r="T215" s="145">
        <f t="shared" si="50"/>
        <v>175.32900000000001</v>
      </c>
    </row>
    <row r="216" spans="1:20" s="103" customFormat="1" ht="33" x14ac:dyDescent="0.3">
      <c r="A216" s="98" t="s">
        <v>186</v>
      </c>
      <c r="B216" s="112"/>
      <c r="C216" s="113" t="s">
        <v>361</v>
      </c>
      <c r="D216" s="96"/>
      <c r="E216" s="96"/>
      <c r="F216" s="96"/>
      <c r="G216" s="114"/>
      <c r="H216" s="115"/>
      <c r="I216" s="115"/>
      <c r="J216" s="114"/>
      <c r="K216" s="60">
        <f t="shared" si="51"/>
        <v>91.545666666666662</v>
      </c>
      <c r="L216" s="60">
        <f>SUM(L217:L222)</f>
        <v>1167.5260000000001</v>
      </c>
      <c r="M216" s="60">
        <f t="shared" ref="M216:T216" si="52">SUM(M217:M222)</f>
        <v>1167.5260000000001</v>
      </c>
      <c r="N216" s="60">
        <f t="shared" si="52"/>
        <v>0</v>
      </c>
      <c r="O216" s="142">
        <f t="shared" si="52"/>
        <v>24</v>
      </c>
      <c r="P216" s="60">
        <f t="shared" si="52"/>
        <v>660.68099999999993</v>
      </c>
      <c r="Q216" s="142">
        <f t="shared" si="52"/>
        <v>30</v>
      </c>
      <c r="R216" s="60">
        <f t="shared" si="52"/>
        <v>542.72900000000004</v>
      </c>
      <c r="S216" s="60">
        <f t="shared" si="52"/>
        <v>375.43400000000003</v>
      </c>
      <c r="T216" s="60">
        <f t="shared" si="52"/>
        <v>2746.37</v>
      </c>
    </row>
    <row r="217" spans="1:20" s="61" customFormat="1" ht="51.75" outlineLevel="1" x14ac:dyDescent="0.3">
      <c r="A217" s="55" t="s">
        <v>186</v>
      </c>
      <c r="B217" s="101" t="s">
        <v>161</v>
      </c>
      <c r="C217" s="110" t="s">
        <v>361</v>
      </c>
      <c r="D217" s="56" t="s">
        <v>578</v>
      </c>
      <c r="E217" s="56" t="s">
        <v>468</v>
      </c>
      <c r="F217" s="56" t="s">
        <v>534</v>
      </c>
      <c r="G217" s="54" t="s">
        <v>782</v>
      </c>
      <c r="H217" s="57">
        <v>45111</v>
      </c>
      <c r="I217" s="57">
        <v>45119</v>
      </c>
      <c r="J217" s="54" t="s">
        <v>386</v>
      </c>
      <c r="K217" s="59">
        <f t="shared" si="51"/>
        <v>141.71677777777779</v>
      </c>
      <c r="L217" s="59">
        <v>285.04599999999999</v>
      </c>
      <c r="M217" s="59">
        <v>285.04599999999999</v>
      </c>
      <c r="N217" s="59">
        <v>0</v>
      </c>
      <c r="O217" s="141">
        <f t="shared" ref="O217:O222" si="53">I217-H217</f>
        <v>8</v>
      </c>
      <c r="P217" s="59">
        <v>527.87699999999995</v>
      </c>
      <c r="Q217" s="141">
        <f t="shared" ref="Q217:Q222" si="54">I217-H217+1</f>
        <v>9</v>
      </c>
      <c r="R217" s="59">
        <v>146.63200000000001</v>
      </c>
      <c r="S217" s="59">
        <v>315.89600000000002</v>
      </c>
      <c r="T217" s="145">
        <f t="shared" ref="T217:T222" si="55">L217+P217+R217+S217</f>
        <v>1275.451</v>
      </c>
    </row>
    <row r="218" spans="1:20" s="61" customFormat="1" ht="51.75" outlineLevel="1" x14ac:dyDescent="0.3">
      <c r="A218" s="55" t="s">
        <v>186</v>
      </c>
      <c r="B218" s="101" t="s">
        <v>162</v>
      </c>
      <c r="C218" s="110" t="s">
        <v>361</v>
      </c>
      <c r="D218" s="56" t="s">
        <v>579</v>
      </c>
      <c r="E218" s="56" t="s">
        <v>468</v>
      </c>
      <c r="F218" s="56" t="s">
        <v>534</v>
      </c>
      <c r="G218" s="54" t="s">
        <v>721</v>
      </c>
      <c r="H218" s="57">
        <v>45112</v>
      </c>
      <c r="I218" s="57">
        <v>45114</v>
      </c>
      <c r="J218" s="54" t="s">
        <v>421</v>
      </c>
      <c r="K218" s="59">
        <f t="shared" si="51"/>
        <v>17.758666666666667</v>
      </c>
      <c r="L218" s="59">
        <v>0</v>
      </c>
      <c r="M218" s="59">
        <v>0</v>
      </c>
      <c r="N218" s="59">
        <v>0</v>
      </c>
      <c r="O218" s="141">
        <f t="shared" si="53"/>
        <v>2</v>
      </c>
      <c r="P218" s="59">
        <v>0</v>
      </c>
      <c r="Q218" s="141">
        <f t="shared" si="54"/>
        <v>3</v>
      </c>
      <c r="R218" s="59">
        <v>53.276000000000003</v>
      </c>
      <c r="S218" s="59">
        <v>0</v>
      </c>
      <c r="T218" s="145">
        <f t="shared" si="55"/>
        <v>53.276000000000003</v>
      </c>
    </row>
    <row r="219" spans="1:20" s="61" customFormat="1" ht="69" outlineLevel="1" x14ac:dyDescent="0.3">
      <c r="A219" s="55" t="s">
        <v>186</v>
      </c>
      <c r="B219" s="101" t="s">
        <v>162</v>
      </c>
      <c r="C219" s="110" t="s">
        <v>361</v>
      </c>
      <c r="D219" s="56" t="s">
        <v>579</v>
      </c>
      <c r="E219" s="56" t="s">
        <v>468</v>
      </c>
      <c r="F219" s="56" t="s">
        <v>534</v>
      </c>
      <c r="G219" s="54" t="s">
        <v>783</v>
      </c>
      <c r="H219" s="57">
        <v>45112</v>
      </c>
      <c r="I219" s="57">
        <v>45114</v>
      </c>
      <c r="J219" s="54" t="s">
        <v>421</v>
      </c>
      <c r="K219" s="59">
        <f t="shared" si="51"/>
        <v>17.758666666666667</v>
      </c>
      <c r="L219" s="59">
        <v>0</v>
      </c>
      <c r="M219" s="59">
        <v>0</v>
      </c>
      <c r="N219" s="59">
        <v>0</v>
      </c>
      <c r="O219" s="141">
        <f t="shared" si="53"/>
        <v>2</v>
      </c>
      <c r="P219" s="59">
        <v>0</v>
      </c>
      <c r="Q219" s="141">
        <f t="shared" si="54"/>
        <v>3</v>
      </c>
      <c r="R219" s="59">
        <v>53.276000000000003</v>
      </c>
      <c r="S219" s="59">
        <v>0</v>
      </c>
      <c r="T219" s="145">
        <f t="shared" si="55"/>
        <v>53.276000000000003</v>
      </c>
    </row>
    <row r="220" spans="1:20" s="61" customFormat="1" ht="51.75" outlineLevel="1" x14ac:dyDescent="0.3">
      <c r="A220" s="55" t="s">
        <v>186</v>
      </c>
      <c r="B220" s="101" t="s">
        <v>163</v>
      </c>
      <c r="C220" s="110" t="s">
        <v>361</v>
      </c>
      <c r="D220" s="56" t="s">
        <v>563</v>
      </c>
      <c r="E220" s="56" t="s">
        <v>468</v>
      </c>
      <c r="F220" s="56" t="s">
        <v>534</v>
      </c>
      <c r="G220" s="54" t="s">
        <v>784</v>
      </c>
      <c r="H220" s="57">
        <v>45113</v>
      </c>
      <c r="I220" s="57">
        <v>45117</v>
      </c>
      <c r="J220" s="54" t="s">
        <v>386</v>
      </c>
      <c r="K220" s="59">
        <f t="shared" si="51"/>
        <v>82.104200000000006</v>
      </c>
      <c r="L220" s="59">
        <v>294.16000000000003</v>
      </c>
      <c r="M220" s="59">
        <v>294.16000000000003</v>
      </c>
      <c r="N220" s="59">
        <v>0</v>
      </c>
      <c r="O220" s="141">
        <f t="shared" si="53"/>
        <v>4</v>
      </c>
      <c r="P220" s="59">
        <v>0</v>
      </c>
      <c r="Q220" s="141">
        <f t="shared" si="54"/>
        <v>5</v>
      </c>
      <c r="R220" s="59">
        <v>96.515000000000001</v>
      </c>
      <c r="S220" s="59">
        <v>19.846</v>
      </c>
      <c r="T220" s="145">
        <f t="shared" si="55"/>
        <v>410.52100000000002</v>
      </c>
    </row>
    <row r="221" spans="1:20" s="61" customFormat="1" ht="51.75" outlineLevel="1" x14ac:dyDescent="0.3">
      <c r="A221" s="55" t="s">
        <v>186</v>
      </c>
      <c r="B221" s="101" t="s">
        <v>163</v>
      </c>
      <c r="C221" s="110" t="s">
        <v>361</v>
      </c>
      <c r="D221" s="56" t="s">
        <v>563</v>
      </c>
      <c r="E221" s="56" t="s">
        <v>468</v>
      </c>
      <c r="F221" s="56" t="s">
        <v>534</v>
      </c>
      <c r="G221" s="54" t="s">
        <v>785</v>
      </c>
      <c r="H221" s="57">
        <v>45113</v>
      </c>
      <c r="I221" s="57">
        <v>45117</v>
      </c>
      <c r="J221" s="54" t="s">
        <v>386</v>
      </c>
      <c r="K221" s="59">
        <f t="shared" si="51"/>
        <v>82.104200000000006</v>
      </c>
      <c r="L221" s="59">
        <v>294.16000000000003</v>
      </c>
      <c r="M221" s="59">
        <v>294.16000000000003</v>
      </c>
      <c r="N221" s="59">
        <v>0</v>
      </c>
      <c r="O221" s="141">
        <f t="shared" si="53"/>
        <v>4</v>
      </c>
      <c r="P221" s="59">
        <v>0</v>
      </c>
      <c r="Q221" s="141">
        <f t="shared" si="54"/>
        <v>5</v>
      </c>
      <c r="R221" s="59">
        <v>96.515000000000001</v>
      </c>
      <c r="S221" s="59">
        <v>19.846</v>
      </c>
      <c r="T221" s="145">
        <f t="shared" si="55"/>
        <v>410.52100000000002</v>
      </c>
    </row>
    <row r="222" spans="1:20" s="61" customFormat="1" ht="51.75" outlineLevel="1" x14ac:dyDescent="0.3">
      <c r="A222" s="55" t="s">
        <v>186</v>
      </c>
      <c r="B222" s="101" t="s">
        <v>163</v>
      </c>
      <c r="C222" s="110" t="s">
        <v>361</v>
      </c>
      <c r="D222" s="56" t="s">
        <v>563</v>
      </c>
      <c r="E222" s="56" t="s">
        <v>468</v>
      </c>
      <c r="F222" s="56" t="s">
        <v>534</v>
      </c>
      <c r="G222" s="54" t="s">
        <v>786</v>
      </c>
      <c r="H222" s="57">
        <v>45113</v>
      </c>
      <c r="I222" s="57">
        <v>45117</v>
      </c>
      <c r="J222" s="54" t="s">
        <v>386</v>
      </c>
      <c r="K222" s="59">
        <f t="shared" si="51"/>
        <v>108.66500000000001</v>
      </c>
      <c r="L222" s="59">
        <v>294.16000000000003</v>
      </c>
      <c r="M222" s="59">
        <v>294.16000000000003</v>
      </c>
      <c r="N222" s="59">
        <v>0</v>
      </c>
      <c r="O222" s="141">
        <f t="shared" si="53"/>
        <v>4</v>
      </c>
      <c r="P222" s="59">
        <v>132.804</v>
      </c>
      <c r="Q222" s="141">
        <f t="shared" si="54"/>
        <v>5</v>
      </c>
      <c r="R222" s="59">
        <v>96.515000000000001</v>
      </c>
      <c r="S222" s="59">
        <v>19.846</v>
      </c>
      <c r="T222" s="145">
        <f t="shared" si="55"/>
        <v>543.32500000000005</v>
      </c>
    </row>
    <row r="223" spans="1:20" s="103" customFormat="1" ht="33" x14ac:dyDescent="0.3">
      <c r="A223" s="98" t="s">
        <v>187</v>
      </c>
      <c r="B223" s="112"/>
      <c r="C223" s="113" t="s">
        <v>361</v>
      </c>
      <c r="D223" s="96"/>
      <c r="E223" s="96"/>
      <c r="F223" s="96"/>
      <c r="G223" s="114"/>
      <c r="H223" s="115"/>
      <c r="I223" s="115"/>
      <c r="J223" s="114"/>
      <c r="K223" s="60">
        <f t="shared" si="51"/>
        <v>152.19650000000001</v>
      </c>
      <c r="L223" s="60">
        <f>SUM(L224:L228)</f>
        <v>1634.6559999999999</v>
      </c>
      <c r="M223" s="60">
        <f t="shared" ref="M223:T223" si="56">SUM(M224:M228)</f>
        <v>1634.6559999999999</v>
      </c>
      <c r="N223" s="60">
        <f t="shared" si="56"/>
        <v>0</v>
      </c>
      <c r="O223" s="142">
        <f t="shared" si="56"/>
        <v>15</v>
      </c>
      <c r="P223" s="60">
        <f t="shared" si="56"/>
        <v>618.43499999999995</v>
      </c>
      <c r="Q223" s="142">
        <f t="shared" si="56"/>
        <v>20</v>
      </c>
      <c r="R223" s="60">
        <f t="shared" si="56"/>
        <v>766.72800000000007</v>
      </c>
      <c r="S223" s="60">
        <f t="shared" si="56"/>
        <v>24.111000000000001</v>
      </c>
      <c r="T223" s="60">
        <f t="shared" si="56"/>
        <v>3043.9300000000003</v>
      </c>
    </row>
    <row r="224" spans="1:20" s="61" customFormat="1" ht="51.75" outlineLevel="1" x14ac:dyDescent="0.3">
      <c r="A224" s="55" t="s">
        <v>187</v>
      </c>
      <c r="B224" s="101" t="s">
        <v>164</v>
      </c>
      <c r="C224" s="110" t="s">
        <v>361</v>
      </c>
      <c r="D224" s="56" t="s">
        <v>567</v>
      </c>
      <c r="E224" s="56" t="s">
        <v>468</v>
      </c>
      <c r="F224" s="56" t="s">
        <v>534</v>
      </c>
      <c r="G224" s="54" t="s">
        <v>722</v>
      </c>
      <c r="H224" s="57">
        <v>45111</v>
      </c>
      <c r="I224" s="57">
        <v>45115</v>
      </c>
      <c r="J224" s="54" t="s">
        <v>380</v>
      </c>
      <c r="K224" s="59">
        <f t="shared" si="51"/>
        <v>156.2362</v>
      </c>
      <c r="L224" s="59">
        <v>342</v>
      </c>
      <c r="M224" s="59">
        <v>342</v>
      </c>
      <c r="N224" s="59">
        <v>0</v>
      </c>
      <c r="O224" s="141">
        <f t="shared" ref="O224:O228" si="57">I224-H224</f>
        <v>4</v>
      </c>
      <c r="P224" s="59">
        <v>166.29</v>
      </c>
      <c r="Q224" s="141">
        <f t="shared" ref="Q224:Q228" si="58">I224-H224+1</f>
        <v>5</v>
      </c>
      <c r="R224" s="59">
        <v>272.89100000000002</v>
      </c>
      <c r="S224" s="59">
        <v>0</v>
      </c>
      <c r="T224" s="145">
        <f t="shared" ref="T224:T228" si="59">L224+P224+R224+S224</f>
        <v>781.18100000000004</v>
      </c>
    </row>
    <row r="225" spans="1:20" s="61" customFormat="1" ht="69" outlineLevel="1" x14ac:dyDescent="0.3">
      <c r="A225" s="55" t="s">
        <v>187</v>
      </c>
      <c r="B225" s="101" t="s">
        <v>165</v>
      </c>
      <c r="C225" s="110" t="s">
        <v>361</v>
      </c>
      <c r="D225" s="56" t="s">
        <v>566</v>
      </c>
      <c r="E225" s="56" t="s">
        <v>468</v>
      </c>
      <c r="F225" s="56" t="s">
        <v>534</v>
      </c>
      <c r="G225" s="54" t="s">
        <v>723</v>
      </c>
      <c r="H225" s="57">
        <v>45111</v>
      </c>
      <c r="I225" s="57">
        <v>45115</v>
      </c>
      <c r="J225" s="54" t="s">
        <v>380</v>
      </c>
      <c r="K225" s="59">
        <f t="shared" si="51"/>
        <v>157.43620000000001</v>
      </c>
      <c r="L225" s="59">
        <v>348</v>
      </c>
      <c r="M225" s="59">
        <v>348</v>
      </c>
      <c r="N225" s="59">
        <v>0</v>
      </c>
      <c r="O225" s="141">
        <f t="shared" si="57"/>
        <v>4</v>
      </c>
      <c r="P225" s="59">
        <v>166.29</v>
      </c>
      <c r="Q225" s="141">
        <f t="shared" si="58"/>
        <v>5</v>
      </c>
      <c r="R225" s="59">
        <v>272.89100000000002</v>
      </c>
      <c r="S225" s="59">
        <v>0</v>
      </c>
      <c r="T225" s="145">
        <f t="shared" si="59"/>
        <v>787.18100000000004</v>
      </c>
    </row>
    <row r="226" spans="1:20" s="61" customFormat="1" ht="51.75" outlineLevel="1" x14ac:dyDescent="0.3">
      <c r="A226" s="55" t="s">
        <v>187</v>
      </c>
      <c r="B226" s="101" t="s">
        <v>166</v>
      </c>
      <c r="C226" s="110" t="s">
        <v>361</v>
      </c>
      <c r="D226" s="56" t="s">
        <v>565</v>
      </c>
      <c r="E226" s="56" t="s">
        <v>468</v>
      </c>
      <c r="F226" s="56" t="s">
        <v>534</v>
      </c>
      <c r="G226" s="54" t="s">
        <v>722</v>
      </c>
      <c r="H226" s="57">
        <v>45084</v>
      </c>
      <c r="I226" s="57">
        <v>45087</v>
      </c>
      <c r="J226" s="54" t="s">
        <v>382</v>
      </c>
      <c r="K226" s="59">
        <f t="shared" si="51"/>
        <v>93.770250000000004</v>
      </c>
      <c r="L226" s="59">
        <v>170</v>
      </c>
      <c r="M226" s="59">
        <v>170</v>
      </c>
      <c r="N226" s="59">
        <v>0</v>
      </c>
      <c r="O226" s="141">
        <f t="shared" si="57"/>
        <v>3</v>
      </c>
      <c r="P226" s="59">
        <v>108.577</v>
      </c>
      <c r="Q226" s="141">
        <f t="shared" si="58"/>
        <v>4</v>
      </c>
      <c r="R226" s="59">
        <v>86.504000000000005</v>
      </c>
      <c r="S226" s="59">
        <v>10</v>
      </c>
      <c r="T226" s="145">
        <f t="shared" si="59"/>
        <v>375.08100000000002</v>
      </c>
    </row>
    <row r="227" spans="1:20" s="61" customFormat="1" ht="69" outlineLevel="1" x14ac:dyDescent="0.3">
      <c r="A227" s="55" t="s">
        <v>187</v>
      </c>
      <c r="B227" s="101" t="s">
        <v>167</v>
      </c>
      <c r="C227" s="110" t="s">
        <v>361</v>
      </c>
      <c r="D227" s="56" t="s">
        <v>564</v>
      </c>
      <c r="E227" s="56" t="s">
        <v>468</v>
      </c>
      <c r="F227" s="56" t="s">
        <v>534</v>
      </c>
      <c r="G227" s="54" t="s">
        <v>722</v>
      </c>
      <c r="H227" s="57">
        <v>45054</v>
      </c>
      <c r="I227" s="57">
        <v>45056</v>
      </c>
      <c r="J227" s="54" t="s">
        <v>537</v>
      </c>
      <c r="K227" s="59">
        <f t="shared" si="51"/>
        <v>184.57866666666669</v>
      </c>
      <c r="L227" s="59">
        <v>387.32800000000003</v>
      </c>
      <c r="M227" s="59">
        <v>387.32800000000003</v>
      </c>
      <c r="N227" s="59">
        <v>0</v>
      </c>
      <c r="O227" s="141">
        <f t="shared" si="57"/>
        <v>2</v>
      </c>
      <c r="P227" s="59">
        <v>88.638999999999996</v>
      </c>
      <c r="Q227" s="141">
        <f t="shared" si="58"/>
        <v>3</v>
      </c>
      <c r="R227" s="59">
        <v>67.221000000000004</v>
      </c>
      <c r="S227" s="59">
        <v>10.548</v>
      </c>
      <c r="T227" s="145">
        <f t="shared" si="59"/>
        <v>553.7360000000001</v>
      </c>
    </row>
    <row r="228" spans="1:20" s="61" customFormat="1" ht="69" outlineLevel="1" x14ac:dyDescent="0.3">
      <c r="A228" s="55" t="s">
        <v>187</v>
      </c>
      <c r="B228" s="101" t="s">
        <v>167</v>
      </c>
      <c r="C228" s="110" t="s">
        <v>361</v>
      </c>
      <c r="D228" s="56" t="s">
        <v>564</v>
      </c>
      <c r="E228" s="56" t="s">
        <v>468</v>
      </c>
      <c r="F228" s="56" t="s">
        <v>534</v>
      </c>
      <c r="G228" s="54" t="s">
        <v>724</v>
      </c>
      <c r="H228" s="57">
        <v>45054</v>
      </c>
      <c r="I228" s="57">
        <v>45056</v>
      </c>
      <c r="J228" s="54" t="s">
        <v>537</v>
      </c>
      <c r="K228" s="59">
        <f t="shared" si="51"/>
        <v>182.25033333333337</v>
      </c>
      <c r="L228" s="59">
        <v>387.32800000000003</v>
      </c>
      <c r="M228" s="59">
        <v>387.32800000000003</v>
      </c>
      <c r="N228" s="59">
        <v>0</v>
      </c>
      <c r="O228" s="141">
        <f t="shared" si="57"/>
        <v>2</v>
      </c>
      <c r="P228" s="59">
        <v>88.638999999999996</v>
      </c>
      <c r="Q228" s="141">
        <f t="shared" si="58"/>
        <v>3</v>
      </c>
      <c r="R228" s="59">
        <v>67.221000000000004</v>
      </c>
      <c r="S228" s="59">
        <v>3.5630000000000002</v>
      </c>
      <c r="T228" s="145">
        <f t="shared" si="59"/>
        <v>546.75100000000009</v>
      </c>
    </row>
    <row r="229" spans="1:20" s="103" customFormat="1" ht="33" x14ac:dyDescent="0.3">
      <c r="A229" s="98" t="s">
        <v>188</v>
      </c>
      <c r="B229" s="112"/>
      <c r="C229" s="113" t="s">
        <v>361</v>
      </c>
      <c r="D229" s="96"/>
      <c r="E229" s="96"/>
      <c r="F229" s="96"/>
      <c r="G229" s="114"/>
      <c r="H229" s="115"/>
      <c r="I229" s="115"/>
      <c r="J229" s="114"/>
      <c r="K229" s="60">
        <f t="shared" si="51"/>
        <v>166.02788888888892</v>
      </c>
      <c r="L229" s="60">
        <f>SUM(L230:L237)</f>
        <v>2665.9750000000004</v>
      </c>
      <c r="M229" s="60">
        <f t="shared" ref="M229:T229" si="60">SUM(M230:M237)</f>
        <v>2665.9750000000004</v>
      </c>
      <c r="N229" s="60">
        <f t="shared" si="60"/>
        <v>0</v>
      </c>
      <c r="O229" s="142">
        <f t="shared" si="60"/>
        <v>28</v>
      </c>
      <c r="P229" s="60">
        <f t="shared" si="60"/>
        <v>2035.751</v>
      </c>
      <c r="Q229" s="142">
        <f t="shared" si="60"/>
        <v>36</v>
      </c>
      <c r="R229" s="60">
        <f t="shared" si="60"/>
        <v>1275.278</v>
      </c>
      <c r="S229" s="60">
        <f t="shared" si="60"/>
        <v>0</v>
      </c>
      <c r="T229" s="60">
        <f t="shared" si="60"/>
        <v>5977.0040000000008</v>
      </c>
    </row>
    <row r="230" spans="1:20" s="61" customFormat="1" ht="51.75" outlineLevel="1" x14ac:dyDescent="0.3">
      <c r="A230" s="55" t="s">
        <v>188</v>
      </c>
      <c r="B230" s="101" t="s">
        <v>168</v>
      </c>
      <c r="C230" s="110" t="s">
        <v>361</v>
      </c>
      <c r="D230" s="56" t="s">
        <v>568</v>
      </c>
      <c r="E230" s="56" t="s">
        <v>468</v>
      </c>
      <c r="F230" s="56" t="s">
        <v>534</v>
      </c>
      <c r="G230" s="54" t="s">
        <v>725</v>
      </c>
      <c r="H230" s="57">
        <v>45074</v>
      </c>
      <c r="I230" s="57">
        <v>45079</v>
      </c>
      <c r="J230" s="54" t="s">
        <v>412</v>
      </c>
      <c r="K230" s="59">
        <f t="shared" si="51"/>
        <v>242.19200000000001</v>
      </c>
      <c r="L230" s="59">
        <v>1453.152</v>
      </c>
      <c r="M230" s="59">
        <v>1453.152</v>
      </c>
      <c r="N230" s="59">
        <v>0</v>
      </c>
      <c r="O230" s="141">
        <f t="shared" ref="O230:O237" si="61">I230-H230</f>
        <v>5</v>
      </c>
      <c r="P230" s="59">
        <v>0</v>
      </c>
      <c r="Q230" s="141">
        <f t="shared" ref="Q230:Q237" si="62">I230-H230+1</f>
        <v>6</v>
      </c>
      <c r="R230" s="59">
        <v>0</v>
      </c>
      <c r="S230" s="59">
        <v>0</v>
      </c>
      <c r="T230" s="145">
        <f t="shared" ref="T230:T237" si="63">L230+P230+R230+S230</f>
        <v>1453.152</v>
      </c>
    </row>
    <row r="231" spans="1:20" s="61" customFormat="1" ht="51.75" outlineLevel="1" x14ac:dyDescent="0.3">
      <c r="A231" s="55" t="s">
        <v>188</v>
      </c>
      <c r="B231" s="101" t="s">
        <v>169</v>
      </c>
      <c r="C231" s="110" t="s">
        <v>361</v>
      </c>
      <c r="D231" s="56" t="s">
        <v>569</v>
      </c>
      <c r="E231" s="56" t="s">
        <v>468</v>
      </c>
      <c r="F231" s="56" t="s">
        <v>534</v>
      </c>
      <c r="G231" s="54" t="s">
        <v>726</v>
      </c>
      <c r="H231" s="57">
        <v>45046</v>
      </c>
      <c r="I231" s="57">
        <v>45051</v>
      </c>
      <c r="J231" s="54" t="s">
        <v>535</v>
      </c>
      <c r="K231" s="59">
        <f t="shared" si="51"/>
        <v>215.9905</v>
      </c>
      <c r="L231" s="59">
        <v>421.11</v>
      </c>
      <c r="M231" s="59">
        <v>421.11</v>
      </c>
      <c r="N231" s="59">
        <v>0</v>
      </c>
      <c r="O231" s="141">
        <f t="shared" si="61"/>
        <v>5</v>
      </c>
      <c r="P231" s="59">
        <v>550.39200000000005</v>
      </c>
      <c r="Q231" s="141">
        <f t="shared" si="62"/>
        <v>6</v>
      </c>
      <c r="R231" s="59">
        <v>324.44099999999997</v>
      </c>
      <c r="S231" s="59">
        <v>0</v>
      </c>
      <c r="T231" s="145">
        <f t="shared" si="63"/>
        <v>1295.943</v>
      </c>
    </row>
    <row r="232" spans="1:20" s="61" customFormat="1" ht="69" outlineLevel="1" x14ac:dyDescent="0.3">
      <c r="A232" s="55" t="s">
        <v>188</v>
      </c>
      <c r="B232" s="101" t="s">
        <v>169</v>
      </c>
      <c r="C232" s="110" t="s">
        <v>361</v>
      </c>
      <c r="D232" s="56" t="s">
        <v>569</v>
      </c>
      <c r="E232" s="56" t="s">
        <v>468</v>
      </c>
      <c r="F232" s="56" t="s">
        <v>534</v>
      </c>
      <c r="G232" s="54" t="s">
        <v>727</v>
      </c>
      <c r="H232" s="57">
        <v>45046</v>
      </c>
      <c r="I232" s="57">
        <v>45051</v>
      </c>
      <c r="J232" s="54" t="s">
        <v>535</v>
      </c>
      <c r="K232" s="59">
        <f t="shared" si="51"/>
        <v>215.9905</v>
      </c>
      <c r="L232" s="59">
        <v>421.11</v>
      </c>
      <c r="M232" s="59">
        <v>421.11</v>
      </c>
      <c r="N232" s="59">
        <v>0</v>
      </c>
      <c r="O232" s="141">
        <f t="shared" si="61"/>
        <v>5</v>
      </c>
      <c r="P232" s="59">
        <v>550.39200000000005</v>
      </c>
      <c r="Q232" s="141">
        <f t="shared" si="62"/>
        <v>6</v>
      </c>
      <c r="R232" s="59">
        <v>324.44099999999997</v>
      </c>
      <c r="S232" s="59">
        <v>0</v>
      </c>
      <c r="T232" s="145">
        <f t="shared" si="63"/>
        <v>1295.943</v>
      </c>
    </row>
    <row r="233" spans="1:20" s="61" customFormat="1" ht="51.75" outlineLevel="1" x14ac:dyDescent="0.3">
      <c r="A233" s="55" t="s">
        <v>188</v>
      </c>
      <c r="B233" s="101" t="s">
        <v>170</v>
      </c>
      <c r="C233" s="110" t="s">
        <v>361</v>
      </c>
      <c r="D233" s="56" t="s">
        <v>570</v>
      </c>
      <c r="E233" s="56" t="s">
        <v>468</v>
      </c>
      <c r="F233" s="56" t="s">
        <v>534</v>
      </c>
      <c r="G233" s="54" t="s">
        <v>725</v>
      </c>
      <c r="H233" s="57">
        <v>45070</v>
      </c>
      <c r="I233" s="57">
        <v>45072</v>
      </c>
      <c r="J233" s="54" t="s">
        <v>411</v>
      </c>
      <c r="K233" s="59">
        <f t="shared" si="51"/>
        <v>0</v>
      </c>
      <c r="L233" s="59">
        <v>0</v>
      </c>
      <c r="M233" s="59">
        <v>0</v>
      </c>
      <c r="N233" s="59">
        <v>0</v>
      </c>
      <c r="O233" s="141">
        <f t="shared" si="61"/>
        <v>2</v>
      </c>
      <c r="P233" s="59">
        <v>0</v>
      </c>
      <c r="Q233" s="141">
        <f t="shared" si="62"/>
        <v>3</v>
      </c>
      <c r="R233" s="59">
        <v>0</v>
      </c>
      <c r="S233" s="59">
        <v>0</v>
      </c>
      <c r="T233" s="145">
        <f t="shared" si="63"/>
        <v>0</v>
      </c>
    </row>
    <row r="234" spans="1:20" s="61" customFormat="1" ht="69" outlineLevel="1" x14ac:dyDescent="0.3">
      <c r="A234" s="55" t="s">
        <v>188</v>
      </c>
      <c r="B234" s="101" t="s">
        <v>171</v>
      </c>
      <c r="C234" s="110" t="s">
        <v>361</v>
      </c>
      <c r="D234" s="56" t="s">
        <v>571</v>
      </c>
      <c r="E234" s="56" t="s">
        <v>468</v>
      </c>
      <c r="F234" s="56" t="s">
        <v>534</v>
      </c>
      <c r="G234" s="54" t="s">
        <v>728</v>
      </c>
      <c r="H234" s="57">
        <v>45074</v>
      </c>
      <c r="I234" s="57">
        <v>45079</v>
      </c>
      <c r="J234" s="54" t="s">
        <v>412</v>
      </c>
      <c r="K234" s="59">
        <f t="shared" si="51"/>
        <v>187.80966666666666</v>
      </c>
      <c r="L234" s="59">
        <v>0</v>
      </c>
      <c r="M234" s="59">
        <v>0</v>
      </c>
      <c r="N234" s="59">
        <v>0</v>
      </c>
      <c r="O234" s="141">
        <f t="shared" si="61"/>
        <v>5</v>
      </c>
      <c r="P234" s="59">
        <v>672.40499999999997</v>
      </c>
      <c r="Q234" s="141">
        <f t="shared" si="62"/>
        <v>6</v>
      </c>
      <c r="R234" s="59">
        <v>454.45299999999997</v>
      </c>
      <c r="S234" s="59">
        <v>0</v>
      </c>
      <c r="T234" s="145">
        <f t="shared" si="63"/>
        <v>1126.8579999999999</v>
      </c>
    </row>
    <row r="235" spans="1:20" s="61" customFormat="1" ht="51.75" outlineLevel="1" x14ac:dyDescent="0.3">
      <c r="A235" s="55" t="s">
        <v>188</v>
      </c>
      <c r="B235" s="101" t="s">
        <v>172</v>
      </c>
      <c r="C235" s="110" t="s">
        <v>361</v>
      </c>
      <c r="D235" s="56" t="s">
        <v>572</v>
      </c>
      <c r="E235" s="56" t="s">
        <v>468</v>
      </c>
      <c r="F235" s="56" t="s">
        <v>534</v>
      </c>
      <c r="G235" s="54" t="s">
        <v>725</v>
      </c>
      <c r="H235" s="57">
        <v>45091</v>
      </c>
      <c r="I235" s="57">
        <v>45093</v>
      </c>
      <c r="J235" s="54" t="s">
        <v>382</v>
      </c>
      <c r="K235" s="59">
        <f t="shared" si="51"/>
        <v>99.187999999999988</v>
      </c>
      <c r="L235" s="59">
        <v>145</v>
      </c>
      <c r="M235" s="59">
        <v>145</v>
      </c>
      <c r="N235" s="59">
        <v>0</v>
      </c>
      <c r="O235" s="141">
        <f t="shared" si="61"/>
        <v>2</v>
      </c>
      <c r="P235" s="59">
        <v>87.510999999999996</v>
      </c>
      <c r="Q235" s="141">
        <f t="shared" si="62"/>
        <v>3</v>
      </c>
      <c r="R235" s="59">
        <v>65.052999999999997</v>
      </c>
      <c r="S235" s="59">
        <v>0</v>
      </c>
      <c r="T235" s="145">
        <f t="shared" si="63"/>
        <v>297.56399999999996</v>
      </c>
    </row>
    <row r="236" spans="1:20" s="61" customFormat="1" ht="34.5" outlineLevel="1" x14ac:dyDescent="0.3">
      <c r="A236" s="55" t="s">
        <v>188</v>
      </c>
      <c r="B236" s="101" t="s">
        <v>173</v>
      </c>
      <c r="C236" s="110" t="s">
        <v>361</v>
      </c>
      <c r="D236" s="56" t="s">
        <v>573</v>
      </c>
      <c r="E236" s="56" t="s">
        <v>468</v>
      </c>
      <c r="F236" s="56" t="s">
        <v>534</v>
      </c>
      <c r="G236" s="54" t="s">
        <v>725</v>
      </c>
      <c r="H236" s="57">
        <v>45084</v>
      </c>
      <c r="I236" s="57">
        <v>45086</v>
      </c>
      <c r="J236" s="54" t="s">
        <v>378</v>
      </c>
      <c r="K236" s="59">
        <f t="shared" si="51"/>
        <v>169.18133333333333</v>
      </c>
      <c r="L236" s="59">
        <v>225.60300000000001</v>
      </c>
      <c r="M236" s="59">
        <v>225.60300000000001</v>
      </c>
      <c r="N236" s="59">
        <v>0</v>
      </c>
      <c r="O236" s="141">
        <f t="shared" si="61"/>
        <v>2</v>
      </c>
      <c r="P236" s="59">
        <v>175.05099999999999</v>
      </c>
      <c r="Q236" s="141">
        <f t="shared" si="62"/>
        <v>3</v>
      </c>
      <c r="R236" s="59">
        <v>106.89</v>
      </c>
      <c r="S236" s="59">
        <v>0</v>
      </c>
      <c r="T236" s="145">
        <f t="shared" si="63"/>
        <v>507.54399999999998</v>
      </c>
    </row>
    <row r="237" spans="1:20" s="61" customFormat="1" ht="51.75" outlineLevel="1" x14ac:dyDescent="0.3">
      <c r="A237" s="55" t="s">
        <v>188</v>
      </c>
      <c r="B237" s="101" t="s">
        <v>174</v>
      </c>
      <c r="C237" s="110" t="s">
        <v>361</v>
      </c>
      <c r="D237" s="56" t="s">
        <v>580</v>
      </c>
      <c r="E237" s="56" t="s">
        <v>468</v>
      </c>
      <c r="F237" s="56" t="s">
        <v>534</v>
      </c>
      <c r="G237" s="54" t="s">
        <v>787</v>
      </c>
      <c r="H237" s="57">
        <v>45084</v>
      </c>
      <c r="I237" s="57">
        <v>45086</v>
      </c>
      <c r="J237" s="54" t="s">
        <v>378</v>
      </c>
      <c r="K237" s="59">
        <f t="shared" si="51"/>
        <v>0</v>
      </c>
      <c r="L237" s="59">
        <v>0</v>
      </c>
      <c r="M237" s="59">
        <v>0</v>
      </c>
      <c r="N237" s="59">
        <v>0</v>
      </c>
      <c r="O237" s="141">
        <f t="shared" si="61"/>
        <v>2</v>
      </c>
      <c r="P237" s="59">
        <v>0</v>
      </c>
      <c r="Q237" s="141">
        <f t="shared" si="62"/>
        <v>3</v>
      </c>
      <c r="R237" s="59">
        <v>0</v>
      </c>
      <c r="S237" s="59">
        <v>0</v>
      </c>
      <c r="T237" s="145">
        <f t="shared" si="63"/>
        <v>0</v>
      </c>
    </row>
    <row r="238" spans="1:20" s="103" customFormat="1" ht="33" x14ac:dyDescent="0.3">
      <c r="A238" s="98" t="s">
        <v>470</v>
      </c>
      <c r="B238" s="112"/>
      <c r="C238" s="113" t="s">
        <v>361</v>
      </c>
      <c r="D238" s="96"/>
      <c r="E238" s="96"/>
      <c r="F238" s="96"/>
      <c r="G238" s="114"/>
      <c r="H238" s="115"/>
      <c r="I238" s="115"/>
      <c r="J238" s="114"/>
      <c r="K238" s="60">
        <f t="shared" si="51"/>
        <v>130.37356741573032</v>
      </c>
      <c r="L238" s="60">
        <f>SUM(L239:L283)</f>
        <v>11064.07</v>
      </c>
      <c r="M238" s="60">
        <f t="shared" ref="M238:T238" si="64">SUM(M239:M283)</f>
        <v>11064.07</v>
      </c>
      <c r="N238" s="60">
        <f t="shared" si="64"/>
        <v>0</v>
      </c>
      <c r="O238" s="142">
        <f t="shared" si="64"/>
        <v>133</v>
      </c>
      <c r="P238" s="60">
        <f t="shared" si="64"/>
        <v>5612.2109999999993</v>
      </c>
      <c r="Q238" s="142">
        <f t="shared" si="64"/>
        <v>178</v>
      </c>
      <c r="R238" s="60">
        <f t="shared" si="64"/>
        <v>6358.3939999999984</v>
      </c>
      <c r="S238" s="60">
        <f t="shared" si="64"/>
        <v>171.82000000000002</v>
      </c>
      <c r="T238" s="60">
        <f t="shared" si="64"/>
        <v>23206.494999999995</v>
      </c>
    </row>
    <row r="239" spans="1:20" s="61" customFormat="1" ht="51.75" outlineLevel="1" x14ac:dyDescent="0.3">
      <c r="A239" s="55" t="s">
        <v>470</v>
      </c>
      <c r="B239" s="101" t="s">
        <v>471</v>
      </c>
      <c r="C239" s="110" t="s">
        <v>361</v>
      </c>
      <c r="D239" s="56" t="s">
        <v>428</v>
      </c>
      <c r="E239" s="56" t="s">
        <v>468</v>
      </c>
      <c r="F239" s="56" t="s">
        <v>534</v>
      </c>
      <c r="G239" s="54" t="s">
        <v>788</v>
      </c>
      <c r="H239" s="57">
        <v>45036</v>
      </c>
      <c r="I239" s="57">
        <v>45038</v>
      </c>
      <c r="J239" s="54" t="s">
        <v>364</v>
      </c>
      <c r="K239" s="59">
        <f t="shared" si="51"/>
        <v>109.59999999999998</v>
      </c>
      <c r="L239" s="59">
        <v>160.29</v>
      </c>
      <c r="M239" s="59">
        <v>160.29</v>
      </c>
      <c r="N239" s="59">
        <v>0</v>
      </c>
      <c r="O239" s="141">
        <f t="shared" ref="O239:O283" si="65">I239-H239</f>
        <v>2</v>
      </c>
      <c r="P239" s="59">
        <v>63.86</v>
      </c>
      <c r="Q239" s="141">
        <f t="shared" ref="Q239:Q283" si="66">I239-H239+1</f>
        <v>3</v>
      </c>
      <c r="R239" s="59">
        <v>99.65</v>
      </c>
      <c r="S239" s="59">
        <v>5</v>
      </c>
      <c r="T239" s="145">
        <f t="shared" ref="T239:T283" si="67">L239+P239+R239+S239</f>
        <v>328.79999999999995</v>
      </c>
    </row>
    <row r="240" spans="1:20" s="61" customFormat="1" ht="51.75" outlineLevel="1" x14ac:dyDescent="0.3">
      <c r="A240" s="55" t="s">
        <v>470</v>
      </c>
      <c r="B240" s="101" t="s">
        <v>472</v>
      </c>
      <c r="C240" s="110" t="s">
        <v>361</v>
      </c>
      <c r="D240" s="56" t="s">
        <v>473</v>
      </c>
      <c r="E240" s="56" t="s">
        <v>468</v>
      </c>
      <c r="F240" s="56" t="s">
        <v>534</v>
      </c>
      <c r="G240" s="54" t="s">
        <v>729</v>
      </c>
      <c r="H240" s="57">
        <v>45042</v>
      </c>
      <c r="I240" s="57">
        <v>45043</v>
      </c>
      <c r="J240" s="54" t="s">
        <v>364</v>
      </c>
      <c r="K240" s="59">
        <f t="shared" si="51"/>
        <v>152.44049999999999</v>
      </c>
      <c r="L240" s="59">
        <v>186.57</v>
      </c>
      <c r="M240" s="59">
        <v>186.57</v>
      </c>
      <c r="N240" s="59">
        <v>0</v>
      </c>
      <c r="O240" s="141">
        <f t="shared" si="65"/>
        <v>1</v>
      </c>
      <c r="P240" s="59">
        <v>51.808999999999997</v>
      </c>
      <c r="Q240" s="141">
        <f t="shared" si="66"/>
        <v>2</v>
      </c>
      <c r="R240" s="59">
        <v>66.501999999999995</v>
      </c>
      <c r="S240" s="59">
        <v>0</v>
      </c>
      <c r="T240" s="145">
        <f t="shared" si="67"/>
        <v>304.88099999999997</v>
      </c>
    </row>
    <row r="241" spans="1:20" s="61" customFormat="1" ht="86.25" outlineLevel="1" x14ac:dyDescent="0.3">
      <c r="A241" s="55" t="s">
        <v>470</v>
      </c>
      <c r="B241" s="101" t="s">
        <v>474</v>
      </c>
      <c r="C241" s="110" t="s">
        <v>361</v>
      </c>
      <c r="D241" s="56" t="s">
        <v>475</v>
      </c>
      <c r="E241" s="56" t="s">
        <v>468</v>
      </c>
      <c r="F241" s="56" t="s">
        <v>534</v>
      </c>
      <c r="G241" s="54" t="s">
        <v>730</v>
      </c>
      <c r="H241" s="57">
        <v>45026</v>
      </c>
      <c r="I241" s="57">
        <v>45030</v>
      </c>
      <c r="J241" s="54" t="s">
        <v>384</v>
      </c>
      <c r="K241" s="59">
        <f t="shared" si="51"/>
        <v>117.974</v>
      </c>
      <c r="L241" s="59">
        <v>225.215</v>
      </c>
      <c r="M241" s="59">
        <v>225.215</v>
      </c>
      <c r="N241" s="59">
        <v>0</v>
      </c>
      <c r="O241" s="141">
        <f t="shared" si="65"/>
        <v>4</v>
      </c>
      <c r="P241" s="59">
        <v>184.39400000000001</v>
      </c>
      <c r="Q241" s="141">
        <f t="shared" si="66"/>
        <v>5</v>
      </c>
      <c r="R241" s="59">
        <v>180.261</v>
      </c>
      <c r="S241" s="59">
        <v>0</v>
      </c>
      <c r="T241" s="145">
        <f t="shared" si="67"/>
        <v>589.87</v>
      </c>
    </row>
    <row r="242" spans="1:20" s="61" customFormat="1" ht="86.25" outlineLevel="1" x14ac:dyDescent="0.3">
      <c r="A242" s="55" t="s">
        <v>470</v>
      </c>
      <c r="B242" s="101" t="s">
        <v>474</v>
      </c>
      <c r="C242" s="110" t="s">
        <v>361</v>
      </c>
      <c r="D242" s="56" t="s">
        <v>475</v>
      </c>
      <c r="E242" s="56" t="s">
        <v>468</v>
      </c>
      <c r="F242" s="56" t="s">
        <v>534</v>
      </c>
      <c r="G242" s="54" t="s">
        <v>731</v>
      </c>
      <c r="H242" s="57">
        <v>45026</v>
      </c>
      <c r="I242" s="57">
        <v>45030</v>
      </c>
      <c r="J242" s="54" t="s">
        <v>384</v>
      </c>
      <c r="K242" s="59">
        <f t="shared" si="51"/>
        <v>104.06559999999999</v>
      </c>
      <c r="L242" s="59">
        <v>225.21199999999999</v>
      </c>
      <c r="M242" s="59">
        <v>225.21199999999999</v>
      </c>
      <c r="N242" s="59">
        <v>0</v>
      </c>
      <c r="O242" s="141">
        <f t="shared" si="65"/>
        <v>4</v>
      </c>
      <c r="P242" s="59">
        <v>114.599</v>
      </c>
      <c r="Q242" s="141">
        <f t="shared" si="66"/>
        <v>5</v>
      </c>
      <c r="R242" s="59">
        <v>180.517</v>
      </c>
      <c r="S242" s="59">
        <v>0</v>
      </c>
      <c r="T242" s="145">
        <f t="shared" si="67"/>
        <v>520.32799999999997</v>
      </c>
    </row>
    <row r="243" spans="1:20" s="61" customFormat="1" ht="103.5" outlineLevel="1" x14ac:dyDescent="0.3">
      <c r="A243" s="55" t="s">
        <v>470</v>
      </c>
      <c r="B243" s="101" t="s">
        <v>476</v>
      </c>
      <c r="C243" s="110" t="s">
        <v>361</v>
      </c>
      <c r="D243" s="56" t="s">
        <v>477</v>
      </c>
      <c r="E243" s="56" t="s">
        <v>468</v>
      </c>
      <c r="F243" s="56" t="s">
        <v>534</v>
      </c>
      <c r="G243" s="54" t="s">
        <v>789</v>
      </c>
      <c r="H243" s="57">
        <v>45032</v>
      </c>
      <c r="I243" s="57">
        <v>45038</v>
      </c>
      <c r="J243" s="54" t="s">
        <v>478</v>
      </c>
      <c r="K243" s="59">
        <f t="shared" si="51"/>
        <v>147.62057142857142</v>
      </c>
      <c r="L243" s="59">
        <v>469.67899999999997</v>
      </c>
      <c r="M243" s="59">
        <v>469.67899999999997</v>
      </c>
      <c r="N243" s="59">
        <v>0</v>
      </c>
      <c r="O243" s="141">
        <f t="shared" si="65"/>
        <v>6</v>
      </c>
      <c r="P243" s="59">
        <v>251.142</v>
      </c>
      <c r="Q243" s="141">
        <f t="shared" si="66"/>
        <v>7</v>
      </c>
      <c r="R243" s="59">
        <v>278.52300000000002</v>
      </c>
      <c r="S243" s="59">
        <v>34</v>
      </c>
      <c r="T243" s="145">
        <f t="shared" si="67"/>
        <v>1033.3440000000001</v>
      </c>
    </row>
    <row r="244" spans="1:20" s="61" customFormat="1" ht="86.25" outlineLevel="1" x14ac:dyDescent="0.3">
      <c r="A244" s="55" t="s">
        <v>470</v>
      </c>
      <c r="B244" s="101" t="s">
        <v>476</v>
      </c>
      <c r="C244" s="110" t="s">
        <v>361</v>
      </c>
      <c r="D244" s="56" t="s">
        <v>477</v>
      </c>
      <c r="E244" s="56" t="s">
        <v>468</v>
      </c>
      <c r="F244" s="56" t="s">
        <v>534</v>
      </c>
      <c r="G244" s="54" t="s">
        <v>790</v>
      </c>
      <c r="H244" s="57">
        <v>45032</v>
      </c>
      <c r="I244" s="57">
        <v>45038</v>
      </c>
      <c r="J244" s="54" t="s">
        <v>478</v>
      </c>
      <c r="K244" s="59">
        <f t="shared" si="51"/>
        <v>142.76342857142856</v>
      </c>
      <c r="L244" s="59">
        <v>469.67899999999997</v>
      </c>
      <c r="M244" s="59">
        <v>469.67899999999997</v>
      </c>
      <c r="N244" s="59">
        <v>0</v>
      </c>
      <c r="O244" s="141">
        <f t="shared" si="65"/>
        <v>6</v>
      </c>
      <c r="P244" s="59">
        <v>251.142</v>
      </c>
      <c r="Q244" s="141">
        <f t="shared" si="66"/>
        <v>7</v>
      </c>
      <c r="R244" s="59">
        <v>278.52300000000002</v>
      </c>
      <c r="S244" s="59">
        <v>0</v>
      </c>
      <c r="T244" s="145">
        <f t="shared" si="67"/>
        <v>999.34399999999994</v>
      </c>
    </row>
    <row r="245" spans="1:20" s="61" customFormat="1" ht="103.5" outlineLevel="1" x14ac:dyDescent="0.3">
      <c r="A245" s="55" t="s">
        <v>470</v>
      </c>
      <c r="B245" s="101" t="s">
        <v>479</v>
      </c>
      <c r="C245" s="110" t="s">
        <v>361</v>
      </c>
      <c r="D245" s="56" t="s">
        <v>480</v>
      </c>
      <c r="E245" s="56" t="s">
        <v>468</v>
      </c>
      <c r="F245" s="56" t="s">
        <v>534</v>
      </c>
      <c r="G245" s="54" t="s">
        <v>791</v>
      </c>
      <c r="H245" s="57">
        <v>45042</v>
      </c>
      <c r="I245" s="57">
        <v>45044</v>
      </c>
      <c r="J245" s="54" t="s">
        <v>364</v>
      </c>
      <c r="K245" s="59">
        <f t="shared" si="51"/>
        <v>132.75466666666668</v>
      </c>
      <c r="L245" s="59">
        <v>236.50800000000001</v>
      </c>
      <c r="M245" s="59">
        <v>236.50800000000001</v>
      </c>
      <c r="N245" s="59">
        <v>0</v>
      </c>
      <c r="O245" s="141">
        <f t="shared" si="65"/>
        <v>2</v>
      </c>
      <c r="P245" s="59">
        <v>62.106999999999999</v>
      </c>
      <c r="Q245" s="141">
        <f t="shared" si="66"/>
        <v>3</v>
      </c>
      <c r="R245" s="59">
        <v>99.649000000000001</v>
      </c>
      <c r="S245" s="59">
        <v>0</v>
      </c>
      <c r="T245" s="145">
        <f t="shared" si="67"/>
        <v>398.26400000000001</v>
      </c>
    </row>
    <row r="246" spans="1:20" s="61" customFormat="1" ht="69" outlineLevel="1" x14ac:dyDescent="0.3">
      <c r="A246" s="55" t="s">
        <v>470</v>
      </c>
      <c r="B246" s="101" t="s">
        <v>479</v>
      </c>
      <c r="C246" s="110" t="s">
        <v>361</v>
      </c>
      <c r="D246" s="56" t="s">
        <v>480</v>
      </c>
      <c r="E246" s="56" t="s">
        <v>468</v>
      </c>
      <c r="F246" s="56" t="s">
        <v>534</v>
      </c>
      <c r="G246" s="54" t="s">
        <v>792</v>
      </c>
      <c r="H246" s="57">
        <v>45042</v>
      </c>
      <c r="I246" s="57">
        <v>45044</v>
      </c>
      <c r="J246" s="54" t="s">
        <v>364</v>
      </c>
      <c r="K246" s="59">
        <f t="shared" si="51"/>
        <v>132.75466666666668</v>
      </c>
      <c r="L246" s="59">
        <v>236.50800000000001</v>
      </c>
      <c r="M246" s="59">
        <v>236.50800000000001</v>
      </c>
      <c r="N246" s="59">
        <v>0</v>
      </c>
      <c r="O246" s="141">
        <f t="shared" si="65"/>
        <v>2</v>
      </c>
      <c r="P246" s="59">
        <v>62.106999999999999</v>
      </c>
      <c r="Q246" s="141">
        <f t="shared" si="66"/>
        <v>3</v>
      </c>
      <c r="R246" s="59">
        <v>99.649000000000001</v>
      </c>
      <c r="S246" s="59">
        <v>0</v>
      </c>
      <c r="T246" s="145">
        <f t="shared" si="67"/>
        <v>398.26400000000001</v>
      </c>
    </row>
    <row r="247" spans="1:20" s="61" customFormat="1" ht="69" outlineLevel="1" x14ac:dyDescent="0.3">
      <c r="A247" s="55" t="s">
        <v>470</v>
      </c>
      <c r="B247" s="101" t="s">
        <v>481</v>
      </c>
      <c r="C247" s="110" t="s">
        <v>361</v>
      </c>
      <c r="D247" s="56" t="s">
        <v>482</v>
      </c>
      <c r="E247" s="56" t="s">
        <v>468</v>
      </c>
      <c r="F247" s="56" t="s">
        <v>534</v>
      </c>
      <c r="G247" s="54" t="s">
        <v>793</v>
      </c>
      <c r="H247" s="57">
        <v>45042</v>
      </c>
      <c r="I247" s="57">
        <v>45043</v>
      </c>
      <c r="J247" s="54" t="s">
        <v>364</v>
      </c>
      <c r="K247" s="59">
        <f t="shared" si="51"/>
        <v>151.99600000000001</v>
      </c>
      <c r="L247" s="59">
        <v>186.565</v>
      </c>
      <c r="M247" s="59">
        <v>186.565</v>
      </c>
      <c r="N247" s="59">
        <v>0</v>
      </c>
      <c r="O247" s="141">
        <f t="shared" si="65"/>
        <v>1</v>
      </c>
      <c r="P247" s="59">
        <v>50.924999999999997</v>
      </c>
      <c r="Q247" s="141">
        <f t="shared" si="66"/>
        <v>2</v>
      </c>
      <c r="R247" s="59">
        <v>66.501999999999995</v>
      </c>
      <c r="S247" s="59">
        <v>0</v>
      </c>
      <c r="T247" s="145">
        <f t="shared" si="67"/>
        <v>303.99200000000002</v>
      </c>
    </row>
    <row r="248" spans="1:20" s="61" customFormat="1" ht="103.5" outlineLevel="1" x14ac:dyDescent="0.3">
      <c r="A248" s="55" t="s">
        <v>470</v>
      </c>
      <c r="B248" s="101" t="s">
        <v>481</v>
      </c>
      <c r="C248" s="110" t="s">
        <v>361</v>
      </c>
      <c r="D248" s="56" t="s">
        <v>482</v>
      </c>
      <c r="E248" s="56" t="s">
        <v>468</v>
      </c>
      <c r="F248" s="56" t="s">
        <v>534</v>
      </c>
      <c r="G248" s="54" t="s">
        <v>794</v>
      </c>
      <c r="H248" s="57">
        <v>45042</v>
      </c>
      <c r="I248" s="57">
        <v>45043</v>
      </c>
      <c r="J248" s="54" t="s">
        <v>364</v>
      </c>
      <c r="K248" s="59">
        <f t="shared" si="51"/>
        <v>151.99600000000001</v>
      </c>
      <c r="L248" s="59">
        <v>186.565</v>
      </c>
      <c r="M248" s="59">
        <v>186.565</v>
      </c>
      <c r="N248" s="59">
        <v>0</v>
      </c>
      <c r="O248" s="141">
        <f t="shared" si="65"/>
        <v>1</v>
      </c>
      <c r="P248" s="59">
        <v>50.924999999999997</v>
      </c>
      <c r="Q248" s="141">
        <f t="shared" si="66"/>
        <v>2</v>
      </c>
      <c r="R248" s="59">
        <v>66.501999999999995</v>
      </c>
      <c r="S248" s="59">
        <v>0</v>
      </c>
      <c r="T248" s="145">
        <f t="shared" si="67"/>
        <v>303.99200000000002</v>
      </c>
    </row>
    <row r="249" spans="1:20" s="61" customFormat="1" ht="103.5" outlineLevel="1" x14ac:dyDescent="0.3">
      <c r="A249" s="55" t="s">
        <v>470</v>
      </c>
      <c r="B249" s="101" t="s">
        <v>483</v>
      </c>
      <c r="C249" s="110" t="s">
        <v>361</v>
      </c>
      <c r="D249" s="56" t="s">
        <v>484</v>
      </c>
      <c r="E249" s="56" t="s">
        <v>468</v>
      </c>
      <c r="F249" s="56" t="s">
        <v>534</v>
      </c>
      <c r="G249" s="54" t="s">
        <v>824</v>
      </c>
      <c r="H249" s="57">
        <v>45042</v>
      </c>
      <c r="I249" s="57">
        <v>45044</v>
      </c>
      <c r="J249" s="54" t="s">
        <v>364</v>
      </c>
      <c r="K249" s="59">
        <f t="shared" si="51"/>
        <v>133.3546666666667</v>
      </c>
      <c r="L249" s="59">
        <v>232.04400000000001</v>
      </c>
      <c r="M249" s="59">
        <v>232.04400000000001</v>
      </c>
      <c r="N249" s="59">
        <v>0</v>
      </c>
      <c r="O249" s="141">
        <f t="shared" si="65"/>
        <v>2</v>
      </c>
      <c r="P249" s="59">
        <v>68.180000000000007</v>
      </c>
      <c r="Q249" s="141">
        <f t="shared" si="66"/>
        <v>3</v>
      </c>
      <c r="R249" s="59">
        <v>99.84</v>
      </c>
      <c r="S249" s="59">
        <v>0</v>
      </c>
      <c r="T249" s="145">
        <f t="shared" si="67"/>
        <v>400.06400000000008</v>
      </c>
    </row>
    <row r="250" spans="1:20" s="61" customFormat="1" ht="51.75" outlineLevel="1" x14ac:dyDescent="0.3">
      <c r="A250" s="55" t="s">
        <v>470</v>
      </c>
      <c r="B250" s="101" t="s">
        <v>485</v>
      </c>
      <c r="C250" s="110" t="s">
        <v>361</v>
      </c>
      <c r="D250" s="56" t="s">
        <v>486</v>
      </c>
      <c r="E250" s="56" t="s">
        <v>468</v>
      </c>
      <c r="F250" s="56" t="s">
        <v>534</v>
      </c>
      <c r="G250" s="54" t="s">
        <v>733</v>
      </c>
      <c r="H250" s="57">
        <v>45040</v>
      </c>
      <c r="I250" s="57">
        <v>45044</v>
      </c>
      <c r="J250" s="54" t="s">
        <v>411</v>
      </c>
      <c r="K250" s="59">
        <f t="shared" si="51"/>
        <v>195.02579999999998</v>
      </c>
      <c r="L250" s="59">
        <v>458.08100000000002</v>
      </c>
      <c r="M250" s="59">
        <v>458.08100000000002</v>
      </c>
      <c r="N250" s="59">
        <v>0</v>
      </c>
      <c r="O250" s="141">
        <f t="shared" si="65"/>
        <v>4</v>
      </c>
      <c r="P250" s="59">
        <v>271.54599999999999</v>
      </c>
      <c r="Q250" s="141">
        <f t="shared" si="66"/>
        <v>5</v>
      </c>
      <c r="R250" s="59">
        <v>245.50200000000001</v>
      </c>
      <c r="S250" s="59">
        <v>0</v>
      </c>
      <c r="T250" s="145">
        <f t="shared" si="67"/>
        <v>975.12899999999991</v>
      </c>
    </row>
    <row r="251" spans="1:20" s="61" customFormat="1" ht="51.75" outlineLevel="1" x14ac:dyDescent="0.3">
      <c r="A251" s="55" t="s">
        <v>470</v>
      </c>
      <c r="B251" s="101" t="s">
        <v>485</v>
      </c>
      <c r="C251" s="110" t="s">
        <v>361</v>
      </c>
      <c r="D251" s="56" t="s">
        <v>486</v>
      </c>
      <c r="E251" s="56" t="s">
        <v>468</v>
      </c>
      <c r="F251" s="56" t="s">
        <v>534</v>
      </c>
      <c r="G251" s="54" t="s">
        <v>795</v>
      </c>
      <c r="H251" s="57">
        <v>45040</v>
      </c>
      <c r="I251" s="57">
        <v>45044</v>
      </c>
      <c r="J251" s="54" t="s">
        <v>411</v>
      </c>
      <c r="K251" s="59">
        <f t="shared" si="51"/>
        <v>172.68800000000002</v>
      </c>
      <c r="L251" s="59">
        <v>458.08100000000002</v>
      </c>
      <c r="M251" s="59">
        <v>458.08100000000002</v>
      </c>
      <c r="N251" s="59">
        <v>0</v>
      </c>
      <c r="O251" s="141">
        <f t="shared" si="65"/>
        <v>4</v>
      </c>
      <c r="P251" s="59">
        <v>161.703</v>
      </c>
      <c r="Q251" s="141">
        <f t="shared" si="66"/>
        <v>5</v>
      </c>
      <c r="R251" s="59">
        <v>243.65600000000001</v>
      </c>
      <c r="S251" s="59">
        <v>0</v>
      </c>
      <c r="T251" s="145">
        <f t="shared" si="67"/>
        <v>863.44</v>
      </c>
    </row>
    <row r="252" spans="1:20" s="61" customFormat="1" ht="69" outlineLevel="1" x14ac:dyDescent="0.3">
      <c r="A252" s="55" t="s">
        <v>470</v>
      </c>
      <c r="B252" s="101" t="s">
        <v>487</v>
      </c>
      <c r="C252" s="110" t="s">
        <v>361</v>
      </c>
      <c r="D252" s="56" t="s">
        <v>488</v>
      </c>
      <c r="E252" s="56" t="s">
        <v>468</v>
      </c>
      <c r="F252" s="56" t="s">
        <v>534</v>
      </c>
      <c r="G252" s="54" t="s">
        <v>796</v>
      </c>
      <c r="H252" s="57">
        <v>45040</v>
      </c>
      <c r="I252" s="57">
        <v>45043</v>
      </c>
      <c r="J252" s="54" t="s">
        <v>537</v>
      </c>
      <c r="K252" s="59">
        <f t="shared" si="51"/>
        <v>162.75</v>
      </c>
      <c r="L252" s="59">
        <v>462.10899999999998</v>
      </c>
      <c r="M252" s="59">
        <v>462.10899999999998</v>
      </c>
      <c r="N252" s="59">
        <v>0</v>
      </c>
      <c r="O252" s="141">
        <f t="shared" si="65"/>
        <v>3</v>
      </c>
      <c r="P252" s="59">
        <v>71.11</v>
      </c>
      <c r="Q252" s="141">
        <f t="shared" si="66"/>
        <v>4</v>
      </c>
      <c r="R252" s="59">
        <v>89.855000000000004</v>
      </c>
      <c r="S252" s="59">
        <v>27.925999999999998</v>
      </c>
      <c r="T252" s="145">
        <f t="shared" si="67"/>
        <v>651</v>
      </c>
    </row>
    <row r="253" spans="1:20" s="61" customFormat="1" ht="69" outlineLevel="1" x14ac:dyDescent="0.3">
      <c r="A253" s="55" t="s">
        <v>470</v>
      </c>
      <c r="B253" s="101" t="s">
        <v>487</v>
      </c>
      <c r="C253" s="110" t="s">
        <v>361</v>
      </c>
      <c r="D253" s="56" t="s">
        <v>488</v>
      </c>
      <c r="E253" s="56" t="s">
        <v>468</v>
      </c>
      <c r="F253" s="56" t="s">
        <v>534</v>
      </c>
      <c r="G253" s="54" t="s">
        <v>797</v>
      </c>
      <c r="H253" s="57">
        <v>45040</v>
      </c>
      <c r="I253" s="57">
        <v>45043</v>
      </c>
      <c r="J253" s="54" t="s">
        <v>537</v>
      </c>
      <c r="K253" s="59">
        <f t="shared" si="51"/>
        <v>172.27775</v>
      </c>
      <c r="L253" s="59">
        <v>462.10899999999998</v>
      </c>
      <c r="M253" s="59">
        <v>462.10899999999998</v>
      </c>
      <c r="N253" s="59">
        <v>0</v>
      </c>
      <c r="O253" s="141">
        <f t="shared" si="65"/>
        <v>3</v>
      </c>
      <c r="P253" s="59">
        <v>109.221</v>
      </c>
      <c r="Q253" s="141">
        <f t="shared" si="66"/>
        <v>4</v>
      </c>
      <c r="R253" s="59">
        <v>89.855000000000004</v>
      </c>
      <c r="S253" s="59">
        <v>27.925999999999998</v>
      </c>
      <c r="T253" s="145">
        <f t="shared" si="67"/>
        <v>689.11099999999999</v>
      </c>
    </row>
    <row r="254" spans="1:20" s="61" customFormat="1" ht="51.75" outlineLevel="1" x14ac:dyDescent="0.3">
      <c r="A254" s="55" t="s">
        <v>470</v>
      </c>
      <c r="B254" s="101" t="s">
        <v>489</v>
      </c>
      <c r="C254" s="110" t="s">
        <v>361</v>
      </c>
      <c r="D254" s="56" t="s">
        <v>581</v>
      </c>
      <c r="E254" s="56" t="s">
        <v>468</v>
      </c>
      <c r="F254" s="56" t="s">
        <v>534</v>
      </c>
      <c r="G254" s="54" t="s">
        <v>788</v>
      </c>
      <c r="H254" s="57">
        <v>45048</v>
      </c>
      <c r="I254" s="57">
        <v>45051</v>
      </c>
      <c r="J254" s="54" t="s">
        <v>415</v>
      </c>
      <c r="K254" s="59">
        <f t="shared" si="51"/>
        <v>56.79325</v>
      </c>
      <c r="L254" s="59">
        <v>0</v>
      </c>
      <c r="M254" s="59">
        <v>0</v>
      </c>
      <c r="N254" s="59">
        <v>0</v>
      </c>
      <c r="O254" s="141">
        <f t="shared" si="65"/>
        <v>3</v>
      </c>
      <c r="P254" s="59">
        <v>0</v>
      </c>
      <c r="Q254" s="141">
        <f t="shared" si="66"/>
        <v>4</v>
      </c>
      <c r="R254" s="59">
        <v>227.173</v>
      </c>
      <c r="S254" s="59">
        <v>0</v>
      </c>
      <c r="T254" s="145">
        <f t="shared" si="67"/>
        <v>227.173</v>
      </c>
    </row>
    <row r="255" spans="1:20" s="61" customFormat="1" ht="51.75" outlineLevel="1" x14ac:dyDescent="0.3">
      <c r="A255" s="55" t="s">
        <v>470</v>
      </c>
      <c r="B255" s="101" t="s">
        <v>490</v>
      </c>
      <c r="C255" s="110" t="s">
        <v>361</v>
      </c>
      <c r="D255" s="56" t="s">
        <v>491</v>
      </c>
      <c r="E255" s="56" t="s">
        <v>468</v>
      </c>
      <c r="F255" s="56" t="s">
        <v>534</v>
      </c>
      <c r="G255" s="54" t="s">
        <v>798</v>
      </c>
      <c r="H255" s="57">
        <v>45055</v>
      </c>
      <c r="I255" s="57">
        <v>45057</v>
      </c>
      <c r="J255" s="54" t="s">
        <v>364</v>
      </c>
      <c r="K255" s="59">
        <f t="shared" si="51"/>
        <v>121.39299999999999</v>
      </c>
      <c r="L255" s="59">
        <v>160.96</v>
      </c>
      <c r="M255" s="59">
        <v>160.96</v>
      </c>
      <c r="N255" s="59">
        <v>0</v>
      </c>
      <c r="O255" s="141">
        <f t="shared" si="65"/>
        <v>2</v>
      </c>
      <c r="P255" s="59">
        <v>103.541</v>
      </c>
      <c r="Q255" s="141">
        <f t="shared" si="66"/>
        <v>3</v>
      </c>
      <c r="R255" s="59">
        <v>99.677999999999997</v>
      </c>
      <c r="S255" s="59">
        <v>0</v>
      </c>
      <c r="T255" s="145">
        <f t="shared" si="67"/>
        <v>364.17899999999997</v>
      </c>
    </row>
    <row r="256" spans="1:20" s="61" customFormat="1" ht="51.75" outlineLevel="1" x14ac:dyDescent="0.3">
      <c r="A256" s="55" t="s">
        <v>470</v>
      </c>
      <c r="B256" s="101" t="s">
        <v>492</v>
      </c>
      <c r="C256" s="110" t="s">
        <v>361</v>
      </c>
      <c r="D256" s="56" t="s">
        <v>493</v>
      </c>
      <c r="E256" s="56" t="s">
        <v>468</v>
      </c>
      <c r="F256" s="56" t="s">
        <v>534</v>
      </c>
      <c r="G256" s="54" t="s">
        <v>799</v>
      </c>
      <c r="H256" s="57">
        <v>45054</v>
      </c>
      <c r="I256" s="57">
        <v>45057</v>
      </c>
      <c r="J256" s="54" t="s">
        <v>411</v>
      </c>
      <c r="K256" s="59">
        <f t="shared" si="51"/>
        <v>130.60374999999999</v>
      </c>
      <c r="L256" s="59">
        <v>199.42500000000001</v>
      </c>
      <c r="M256" s="59">
        <v>199.42500000000001</v>
      </c>
      <c r="N256" s="59">
        <v>0</v>
      </c>
      <c r="O256" s="141">
        <f t="shared" si="65"/>
        <v>3</v>
      </c>
      <c r="P256" s="59">
        <v>129.24</v>
      </c>
      <c r="Q256" s="141">
        <f t="shared" si="66"/>
        <v>4</v>
      </c>
      <c r="R256" s="59">
        <v>193.75</v>
      </c>
      <c r="S256" s="59">
        <v>0</v>
      </c>
      <c r="T256" s="145">
        <f t="shared" si="67"/>
        <v>522.41499999999996</v>
      </c>
    </row>
    <row r="257" spans="1:20" s="61" customFormat="1" ht="51.75" outlineLevel="1" x14ac:dyDescent="0.3">
      <c r="A257" s="55" t="s">
        <v>470</v>
      </c>
      <c r="B257" s="101" t="s">
        <v>494</v>
      </c>
      <c r="C257" s="110" t="s">
        <v>361</v>
      </c>
      <c r="D257" s="56" t="s">
        <v>495</v>
      </c>
      <c r="E257" s="56" t="s">
        <v>468</v>
      </c>
      <c r="F257" s="56" t="s">
        <v>534</v>
      </c>
      <c r="G257" s="54" t="s">
        <v>788</v>
      </c>
      <c r="H257" s="57">
        <v>45042</v>
      </c>
      <c r="I257" s="57">
        <v>45045</v>
      </c>
      <c r="J257" s="54" t="s">
        <v>538</v>
      </c>
      <c r="K257" s="59">
        <f t="shared" si="51"/>
        <v>118.84949999999999</v>
      </c>
      <c r="L257" s="59">
        <v>258.89299999999997</v>
      </c>
      <c r="M257" s="59">
        <v>258.89299999999997</v>
      </c>
      <c r="N257" s="59">
        <v>0</v>
      </c>
      <c r="O257" s="141">
        <f t="shared" si="65"/>
        <v>3</v>
      </c>
      <c r="P257" s="59">
        <v>94.116</v>
      </c>
      <c r="Q257" s="141">
        <f t="shared" si="66"/>
        <v>4</v>
      </c>
      <c r="R257" s="59">
        <v>91.405000000000001</v>
      </c>
      <c r="S257" s="59">
        <v>30.984000000000002</v>
      </c>
      <c r="T257" s="145">
        <f t="shared" si="67"/>
        <v>475.39799999999997</v>
      </c>
    </row>
    <row r="258" spans="1:20" s="61" customFormat="1" ht="51.75" outlineLevel="1" x14ac:dyDescent="0.3">
      <c r="A258" s="55" t="s">
        <v>470</v>
      </c>
      <c r="B258" s="101" t="s">
        <v>494</v>
      </c>
      <c r="C258" s="110" t="s">
        <v>361</v>
      </c>
      <c r="D258" s="56" t="s">
        <v>495</v>
      </c>
      <c r="E258" s="56" t="s">
        <v>468</v>
      </c>
      <c r="F258" s="56" t="s">
        <v>534</v>
      </c>
      <c r="G258" s="54" t="s">
        <v>800</v>
      </c>
      <c r="H258" s="57">
        <v>45042</v>
      </c>
      <c r="I258" s="57">
        <v>45045</v>
      </c>
      <c r="J258" s="54" t="s">
        <v>538</v>
      </c>
      <c r="K258" s="59">
        <f t="shared" si="51"/>
        <v>194.81625</v>
      </c>
      <c r="L258" s="59">
        <v>562.76</v>
      </c>
      <c r="M258" s="59">
        <v>562.76</v>
      </c>
      <c r="N258" s="59">
        <v>0</v>
      </c>
      <c r="O258" s="141">
        <f t="shared" si="65"/>
        <v>3</v>
      </c>
      <c r="P258" s="59">
        <v>94.116</v>
      </c>
      <c r="Q258" s="141">
        <f t="shared" si="66"/>
        <v>4</v>
      </c>
      <c r="R258" s="59">
        <v>91.405000000000001</v>
      </c>
      <c r="S258" s="59">
        <v>30.984000000000002</v>
      </c>
      <c r="T258" s="145">
        <f t="shared" si="67"/>
        <v>779.26499999999999</v>
      </c>
    </row>
    <row r="259" spans="1:20" s="61" customFormat="1" ht="86.25" outlineLevel="1" x14ac:dyDescent="0.3">
      <c r="A259" s="55" t="s">
        <v>470</v>
      </c>
      <c r="B259" s="101" t="s">
        <v>496</v>
      </c>
      <c r="C259" s="110" t="s">
        <v>361</v>
      </c>
      <c r="D259" s="56" t="s">
        <v>497</v>
      </c>
      <c r="E259" s="56" t="s">
        <v>468</v>
      </c>
      <c r="F259" s="56" t="s">
        <v>534</v>
      </c>
      <c r="G259" s="54" t="s">
        <v>846</v>
      </c>
      <c r="H259" s="57">
        <v>45066</v>
      </c>
      <c r="I259" s="57">
        <v>45072</v>
      </c>
      <c r="J259" s="54" t="s">
        <v>498</v>
      </c>
      <c r="K259" s="59">
        <f t="shared" si="51"/>
        <v>130.61714285714285</v>
      </c>
      <c r="L259" s="59">
        <v>271.73</v>
      </c>
      <c r="M259" s="59">
        <v>271.73</v>
      </c>
      <c r="N259" s="59">
        <v>0</v>
      </c>
      <c r="O259" s="141">
        <f t="shared" si="65"/>
        <v>6</v>
      </c>
      <c r="P259" s="59">
        <v>361.46</v>
      </c>
      <c r="Q259" s="141">
        <f t="shared" si="66"/>
        <v>7</v>
      </c>
      <c r="R259" s="59">
        <v>281.13</v>
      </c>
      <c r="S259" s="59">
        <v>0</v>
      </c>
      <c r="T259" s="145">
        <f t="shared" si="67"/>
        <v>914.32</v>
      </c>
    </row>
    <row r="260" spans="1:20" s="61" customFormat="1" ht="86.25" outlineLevel="1" x14ac:dyDescent="0.3">
      <c r="A260" s="55" t="s">
        <v>470</v>
      </c>
      <c r="B260" s="101" t="s">
        <v>499</v>
      </c>
      <c r="C260" s="110" t="s">
        <v>361</v>
      </c>
      <c r="D260" s="56" t="s">
        <v>500</v>
      </c>
      <c r="E260" s="56" t="s">
        <v>468</v>
      </c>
      <c r="F260" s="56" t="s">
        <v>534</v>
      </c>
      <c r="G260" s="54" t="s">
        <v>846</v>
      </c>
      <c r="H260" s="57">
        <v>45060</v>
      </c>
      <c r="I260" s="57">
        <v>45063</v>
      </c>
      <c r="J260" s="54" t="s">
        <v>539</v>
      </c>
      <c r="K260" s="59">
        <f t="shared" si="51"/>
        <v>32.797499999999999</v>
      </c>
      <c r="L260" s="59">
        <v>0</v>
      </c>
      <c r="M260" s="59">
        <v>0</v>
      </c>
      <c r="N260" s="59">
        <v>0</v>
      </c>
      <c r="O260" s="141">
        <f t="shared" si="65"/>
        <v>3</v>
      </c>
      <c r="P260" s="59">
        <v>43.11</v>
      </c>
      <c r="Q260" s="141">
        <f t="shared" si="66"/>
        <v>4</v>
      </c>
      <c r="R260" s="59">
        <v>88.08</v>
      </c>
      <c r="S260" s="59">
        <v>0</v>
      </c>
      <c r="T260" s="145">
        <f t="shared" si="67"/>
        <v>131.19</v>
      </c>
    </row>
    <row r="261" spans="1:20" s="61" customFormat="1" ht="51.75" outlineLevel="1" x14ac:dyDescent="0.3">
      <c r="A261" s="55" t="s">
        <v>470</v>
      </c>
      <c r="B261" s="101" t="s">
        <v>501</v>
      </c>
      <c r="C261" s="110" t="s">
        <v>361</v>
      </c>
      <c r="D261" s="56" t="s">
        <v>502</v>
      </c>
      <c r="E261" s="56" t="s">
        <v>468</v>
      </c>
      <c r="F261" s="56" t="s">
        <v>534</v>
      </c>
      <c r="G261" s="54" t="s">
        <v>788</v>
      </c>
      <c r="H261" s="57">
        <v>45069</v>
      </c>
      <c r="I261" s="57">
        <v>45070</v>
      </c>
      <c r="J261" s="54" t="s">
        <v>364</v>
      </c>
      <c r="K261" s="59">
        <f t="shared" si="51"/>
        <v>101.35550000000001</v>
      </c>
      <c r="L261" s="59">
        <v>51.844999999999999</v>
      </c>
      <c r="M261" s="59">
        <v>51.844999999999999</v>
      </c>
      <c r="N261" s="59">
        <v>0</v>
      </c>
      <c r="O261" s="141">
        <f t="shared" si="65"/>
        <v>1</v>
      </c>
      <c r="P261" s="59">
        <v>84.317999999999998</v>
      </c>
      <c r="Q261" s="141">
        <f t="shared" si="66"/>
        <v>2</v>
      </c>
      <c r="R261" s="59">
        <v>66.548000000000002</v>
      </c>
      <c r="S261" s="59">
        <v>0</v>
      </c>
      <c r="T261" s="145">
        <f t="shared" si="67"/>
        <v>202.71100000000001</v>
      </c>
    </row>
    <row r="262" spans="1:20" s="61" customFormat="1" ht="51.75" outlineLevel="1" x14ac:dyDescent="0.3">
      <c r="A262" s="55" t="s">
        <v>470</v>
      </c>
      <c r="B262" s="101" t="s">
        <v>503</v>
      </c>
      <c r="C262" s="110" t="s">
        <v>361</v>
      </c>
      <c r="D262" s="56" t="s">
        <v>504</v>
      </c>
      <c r="E262" s="56" t="s">
        <v>468</v>
      </c>
      <c r="F262" s="56" t="s">
        <v>534</v>
      </c>
      <c r="G262" s="54" t="s">
        <v>734</v>
      </c>
      <c r="H262" s="57">
        <v>45082</v>
      </c>
      <c r="I262" s="57">
        <v>45086</v>
      </c>
      <c r="J262" s="54" t="s">
        <v>505</v>
      </c>
      <c r="K262" s="59">
        <f t="shared" si="51"/>
        <v>177.33919999999998</v>
      </c>
      <c r="L262" s="59">
        <v>508.21899999999999</v>
      </c>
      <c r="M262" s="59">
        <v>508.21899999999999</v>
      </c>
      <c r="N262" s="59">
        <v>0</v>
      </c>
      <c r="O262" s="141">
        <f t="shared" si="65"/>
        <v>4</v>
      </c>
      <c r="P262" s="59">
        <v>202.297</v>
      </c>
      <c r="Q262" s="141">
        <f t="shared" si="66"/>
        <v>5</v>
      </c>
      <c r="R262" s="59">
        <v>176.18</v>
      </c>
      <c r="S262" s="59">
        <v>0</v>
      </c>
      <c r="T262" s="145">
        <f t="shared" si="67"/>
        <v>886.69599999999991</v>
      </c>
    </row>
    <row r="263" spans="1:20" s="61" customFormat="1" ht="51.75" outlineLevel="1" x14ac:dyDescent="0.3">
      <c r="A263" s="55" t="s">
        <v>470</v>
      </c>
      <c r="B263" s="101" t="s">
        <v>503</v>
      </c>
      <c r="C263" s="110" t="s">
        <v>361</v>
      </c>
      <c r="D263" s="56" t="s">
        <v>504</v>
      </c>
      <c r="E263" s="56" t="s">
        <v>468</v>
      </c>
      <c r="F263" s="56" t="s">
        <v>534</v>
      </c>
      <c r="G263" s="54" t="s">
        <v>735</v>
      </c>
      <c r="H263" s="57">
        <v>45082</v>
      </c>
      <c r="I263" s="57">
        <v>45086</v>
      </c>
      <c r="J263" s="54" t="s">
        <v>505</v>
      </c>
      <c r="K263" s="59">
        <f t="shared" si="51"/>
        <v>163.29179999999999</v>
      </c>
      <c r="L263" s="59">
        <v>508.21899999999999</v>
      </c>
      <c r="M263" s="59">
        <v>508.21899999999999</v>
      </c>
      <c r="N263" s="59">
        <v>0</v>
      </c>
      <c r="O263" s="141">
        <f t="shared" si="65"/>
        <v>4</v>
      </c>
      <c r="P263" s="59">
        <v>132.53299999999999</v>
      </c>
      <c r="Q263" s="141">
        <f t="shared" si="66"/>
        <v>5</v>
      </c>
      <c r="R263" s="59">
        <v>175.70699999999999</v>
      </c>
      <c r="S263" s="59">
        <v>0</v>
      </c>
      <c r="T263" s="145">
        <f t="shared" si="67"/>
        <v>816.45899999999995</v>
      </c>
    </row>
    <row r="264" spans="1:20" s="61" customFormat="1" ht="51.75" outlineLevel="1" x14ac:dyDescent="0.3">
      <c r="A264" s="55" t="s">
        <v>470</v>
      </c>
      <c r="B264" s="101" t="s">
        <v>506</v>
      </c>
      <c r="C264" s="110" t="s">
        <v>361</v>
      </c>
      <c r="D264" s="56" t="s">
        <v>450</v>
      </c>
      <c r="E264" s="56" t="s">
        <v>468</v>
      </c>
      <c r="F264" s="56" t="s">
        <v>534</v>
      </c>
      <c r="G264" s="54" t="s">
        <v>788</v>
      </c>
      <c r="H264" s="57">
        <v>45070</v>
      </c>
      <c r="I264" s="57">
        <v>45071</v>
      </c>
      <c r="J264" s="54" t="s">
        <v>364</v>
      </c>
      <c r="K264" s="59">
        <f t="shared" si="51"/>
        <v>209.85499999999999</v>
      </c>
      <c r="L264" s="59">
        <v>84.3</v>
      </c>
      <c r="M264" s="59">
        <v>84.3</v>
      </c>
      <c r="N264" s="59">
        <v>0</v>
      </c>
      <c r="O264" s="141">
        <f t="shared" si="65"/>
        <v>1</v>
      </c>
      <c r="P264" s="59">
        <v>230.78</v>
      </c>
      <c r="Q264" s="141">
        <f t="shared" si="66"/>
        <v>2</v>
      </c>
      <c r="R264" s="59">
        <v>99.63</v>
      </c>
      <c r="S264" s="59">
        <v>5</v>
      </c>
      <c r="T264" s="145">
        <f t="shared" si="67"/>
        <v>419.71</v>
      </c>
    </row>
    <row r="265" spans="1:20" s="61" customFormat="1" ht="51.75" outlineLevel="1" x14ac:dyDescent="0.3">
      <c r="A265" s="55" t="s">
        <v>470</v>
      </c>
      <c r="B265" s="101" t="s">
        <v>507</v>
      </c>
      <c r="C265" s="110" t="s">
        <v>361</v>
      </c>
      <c r="D265" s="56" t="s">
        <v>508</v>
      </c>
      <c r="E265" s="56" t="s">
        <v>468</v>
      </c>
      <c r="F265" s="56" t="s">
        <v>534</v>
      </c>
      <c r="G265" s="54" t="s">
        <v>788</v>
      </c>
      <c r="H265" s="57">
        <v>45047</v>
      </c>
      <c r="I265" s="57">
        <v>45049</v>
      </c>
      <c r="J265" s="54" t="s">
        <v>364</v>
      </c>
      <c r="K265" s="59">
        <f t="shared" si="51"/>
        <v>100.45133333333332</v>
      </c>
      <c r="L265" s="59">
        <v>129.43899999999999</v>
      </c>
      <c r="M265" s="59">
        <v>129.43899999999999</v>
      </c>
      <c r="N265" s="59">
        <v>0</v>
      </c>
      <c r="O265" s="141">
        <f t="shared" si="65"/>
        <v>2</v>
      </c>
      <c r="P265" s="59">
        <v>62.167999999999999</v>
      </c>
      <c r="Q265" s="141">
        <f t="shared" si="66"/>
        <v>3</v>
      </c>
      <c r="R265" s="59">
        <v>99.747</v>
      </c>
      <c r="S265" s="59">
        <v>10</v>
      </c>
      <c r="T265" s="145">
        <f t="shared" si="67"/>
        <v>301.35399999999998</v>
      </c>
    </row>
    <row r="266" spans="1:20" s="61" customFormat="1" ht="69" outlineLevel="1" x14ac:dyDescent="0.3">
      <c r="A266" s="55" t="s">
        <v>470</v>
      </c>
      <c r="B266" s="101" t="s">
        <v>509</v>
      </c>
      <c r="C266" s="110" t="s">
        <v>361</v>
      </c>
      <c r="D266" s="56" t="s">
        <v>510</v>
      </c>
      <c r="E266" s="56" t="s">
        <v>468</v>
      </c>
      <c r="F266" s="56" t="s">
        <v>534</v>
      </c>
      <c r="G266" s="54" t="s">
        <v>732</v>
      </c>
      <c r="H266" s="57">
        <v>45082</v>
      </c>
      <c r="I266" s="57">
        <v>45085</v>
      </c>
      <c r="J266" s="54" t="s">
        <v>452</v>
      </c>
      <c r="K266" s="59">
        <f t="shared" si="51"/>
        <v>308.07075000000003</v>
      </c>
      <c r="L266" s="59">
        <v>967.53200000000004</v>
      </c>
      <c r="M266" s="59">
        <v>967.53200000000004</v>
      </c>
      <c r="N266" s="59">
        <v>0</v>
      </c>
      <c r="O266" s="141">
        <f t="shared" si="65"/>
        <v>3</v>
      </c>
      <c r="P266" s="59">
        <v>142.58000000000001</v>
      </c>
      <c r="Q266" s="141">
        <f t="shared" si="66"/>
        <v>4</v>
      </c>
      <c r="R266" s="59">
        <v>122.17100000000001</v>
      </c>
      <c r="S266" s="59">
        <v>0</v>
      </c>
      <c r="T266" s="145">
        <f t="shared" si="67"/>
        <v>1232.2830000000001</v>
      </c>
    </row>
    <row r="267" spans="1:20" s="61" customFormat="1" ht="86.25" outlineLevel="1" x14ac:dyDescent="0.3">
      <c r="A267" s="55" t="s">
        <v>470</v>
      </c>
      <c r="B267" s="101" t="s">
        <v>511</v>
      </c>
      <c r="C267" s="110" t="s">
        <v>361</v>
      </c>
      <c r="D267" s="56" t="s">
        <v>512</v>
      </c>
      <c r="E267" s="56" t="s">
        <v>468</v>
      </c>
      <c r="F267" s="56" t="s">
        <v>534</v>
      </c>
      <c r="G267" s="54" t="s">
        <v>730</v>
      </c>
      <c r="H267" s="57">
        <v>45090</v>
      </c>
      <c r="I267" s="57">
        <v>45093</v>
      </c>
      <c r="J267" s="54" t="s">
        <v>364</v>
      </c>
      <c r="K267" s="59">
        <f t="shared" si="51"/>
        <v>107.1345</v>
      </c>
      <c r="L267" s="59">
        <v>142.893</v>
      </c>
      <c r="M267" s="59">
        <v>142.893</v>
      </c>
      <c r="N267" s="59">
        <v>0</v>
      </c>
      <c r="O267" s="141">
        <f t="shared" si="65"/>
        <v>3</v>
      </c>
      <c r="P267" s="59">
        <v>152.49</v>
      </c>
      <c r="Q267" s="141">
        <f t="shared" si="66"/>
        <v>4</v>
      </c>
      <c r="R267" s="59">
        <v>133.155</v>
      </c>
      <c r="S267" s="59">
        <v>0</v>
      </c>
      <c r="T267" s="145">
        <f t="shared" si="67"/>
        <v>428.53800000000001</v>
      </c>
    </row>
    <row r="268" spans="1:20" s="61" customFormat="1" ht="69" outlineLevel="1" x14ac:dyDescent="0.3">
      <c r="A268" s="55" t="s">
        <v>470</v>
      </c>
      <c r="B268" s="101" t="s">
        <v>513</v>
      </c>
      <c r="C268" s="110" t="s">
        <v>361</v>
      </c>
      <c r="D268" s="56" t="s">
        <v>514</v>
      </c>
      <c r="E268" s="56" t="s">
        <v>468</v>
      </c>
      <c r="F268" s="56" t="s">
        <v>534</v>
      </c>
      <c r="G268" s="54" t="s">
        <v>736</v>
      </c>
      <c r="H268" s="57">
        <v>45089</v>
      </c>
      <c r="I268" s="57">
        <v>45094</v>
      </c>
      <c r="J268" s="54" t="s">
        <v>364</v>
      </c>
      <c r="K268" s="59">
        <f t="shared" si="51"/>
        <v>83.572999999999993</v>
      </c>
      <c r="L268" s="59">
        <v>146.72399999999999</v>
      </c>
      <c r="M268" s="59">
        <v>146.72399999999999</v>
      </c>
      <c r="N268" s="59">
        <v>0</v>
      </c>
      <c r="O268" s="141">
        <f t="shared" si="65"/>
        <v>5</v>
      </c>
      <c r="P268" s="59">
        <v>155.33199999999999</v>
      </c>
      <c r="Q268" s="141">
        <f t="shared" si="66"/>
        <v>6</v>
      </c>
      <c r="R268" s="59">
        <v>199.38200000000001</v>
      </c>
      <c r="S268" s="59">
        <v>0</v>
      </c>
      <c r="T268" s="145">
        <f t="shared" si="67"/>
        <v>501.43799999999999</v>
      </c>
    </row>
    <row r="269" spans="1:20" s="61" customFormat="1" ht="51.75" outlineLevel="1" x14ac:dyDescent="0.3">
      <c r="A269" s="55" t="s">
        <v>470</v>
      </c>
      <c r="B269" s="101" t="s">
        <v>513</v>
      </c>
      <c r="C269" s="110" t="s">
        <v>361</v>
      </c>
      <c r="D269" s="56" t="s">
        <v>514</v>
      </c>
      <c r="E269" s="56" t="s">
        <v>468</v>
      </c>
      <c r="F269" s="56" t="s">
        <v>534</v>
      </c>
      <c r="G269" s="54" t="s">
        <v>737</v>
      </c>
      <c r="H269" s="57">
        <v>45089</v>
      </c>
      <c r="I269" s="57">
        <v>45094</v>
      </c>
      <c r="J269" s="54" t="s">
        <v>364</v>
      </c>
      <c r="K269" s="59">
        <f t="shared" ref="K269:K332" si="68">T269/Q269</f>
        <v>83.572999999999993</v>
      </c>
      <c r="L269" s="59">
        <v>146.72399999999999</v>
      </c>
      <c r="M269" s="59">
        <v>146.72399999999999</v>
      </c>
      <c r="N269" s="59">
        <v>0</v>
      </c>
      <c r="O269" s="141">
        <f t="shared" si="65"/>
        <v>5</v>
      </c>
      <c r="P269" s="59">
        <v>155.33199999999999</v>
      </c>
      <c r="Q269" s="141">
        <f t="shared" si="66"/>
        <v>6</v>
      </c>
      <c r="R269" s="59">
        <v>199.38200000000001</v>
      </c>
      <c r="S269" s="59">
        <v>0</v>
      </c>
      <c r="T269" s="145">
        <f t="shared" si="67"/>
        <v>501.43799999999999</v>
      </c>
    </row>
    <row r="270" spans="1:20" s="61" customFormat="1" ht="51.75" outlineLevel="1" x14ac:dyDescent="0.3">
      <c r="A270" s="55" t="s">
        <v>470</v>
      </c>
      <c r="B270" s="101" t="s">
        <v>515</v>
      </c>
      <c r="C270" s="110" t="s">
        <v>361</v>
      </c>
      <c r="D270" s="56" t="s">
        <v>516</v>
      </c>
      <c r="E270" s="56" t="s">
        <v>468</v>
      </c>
      <c r="F270" s="56" t="s">
        <v>534</v>
      </c>
      <c r="G270" s="54" t="s">
        <v>788</v>
      </c>
      <c r="H270" s="57">
        <v>45084</v>
      </c>
      <c r="I270" s="57">
        <v>45086</v>
      </c>
      <c r="J270" s="54" t="s">
        <v>378</v>
      </c>
      <c r="K270" s="59">
        <f t="shared" si="68"/>
        <v>64.111333333333334</v>
      </c>
      <c r="L270" s="59">
        <v>0</v>
      </c>
      <c r="M270" s="59">
        <v>0</v>
      </c>
      <c r="N270" s="59">
        <v>0</v>
      </c>
      <c r="O270" s="141">
        <f t="shared" si="65"/>
        <v>2</v>
      </c>
      <c r="P270" s="59">
        <v>138.9</v>
      </c>
      <c r="Q270" s="141">
        <f t="shared" si="66"/>
        <v>3</v>
      </c>
      <c r="R270" s="59">
        <v>53.433999999999997</v>
      </c>
      <c r="S270" s="59">
        <v>0</v>
      </c>
      <c r="T270" s="145">
        <f t="shared" si="67"/>
        <v>192.334</v>
      </c>
    </row>
    <row r="271" spans="1:20" s="61" customFormat="1" ht="51.75" outlineLevel="1" x14ac:dyDescent="0.3">
      <c r="A271" s="55" t="s">
        <v>470</v>
      </c>
      <c r="B271" s="101" t="s">
        <v>517</v>
      </c>
      <c r="C271" s="110" t="s">
        <v>361</v>
      </c>
      <c r="D271" s="56" t="s">
        <v>518</v>
      </c>
      <c r="E271" s="56" t="s">
        <v>468</v>
      </c>
      <c r="F271" s="56" t="s">
        <v>534</v>
      </c>
      <c r="G271" s="54" t="s">
        <v>729</v>
      </c>
      <c r="H271" s="57">
        <v>45105</v>
      </c>
      <c r="I271" s="57">
        <v>45106</v>
      </c>
      <c r="J271" s="54" t="s">
        <v>539</v>
      </c>
      <c r="K271" s="59">
        <f t="shared" si="68"/>
        <v>47.404499999999999</v>
      </c>
      <c r="L271" s="59">
        <v>0</v>
      </c>
      <c r="M271" s="144">
        <v>0</v>
      </c>
      <c r="N271" s="59">
        <v>0</v>
      </c>
      <c r="O271" s="141">
        <f t="shared" si="65"/>
        <v>1</v>
      </c>
      <c r="P271" s="59">
        <v>35.988999999999997</v>
      </c>
      <c r="Q271" s="141">
        <f t="shared" si="66"/>
        <v>2</v>
      </c>
      <c r="R271" s="59">
        <v>58.82</v>
      </c>
      <c r="S271" s="59">
        <v>0</v>
      </c>
      <c r="T271" s="145">
        <f t="shared" si="67"/>
        <v>94.808999999999997</v>
      </c>
    </row>
    <row r="272" spans="1:20" s="61" customFormat="1" ht="51.75" outlineLevel="1" x14ac:dyDescent="0.3">
      <c r="A272" s="55" t="s">
        <v>470</v>
      </c>
      <c r="B272" s="101" t="s">
        <v>519</v>
      </c>
      <c r="C272" s="110" t="s">
        <v>361</v>
      </c>
      <c r="D272" s="56" t="s">
        <v>520</v>
      </c>
      <c r="E272" s="56" t="s">
        <v>468</v>
      </c>
      <c r="F272" s="56" t="s">
        <v>534</v>
      </c>
      <c r="G272" s="54" t="s">
        <v>729</v>
      </c>
      <c r="H272" s="57">
        <v>45098</v>
      </c>
      <c r="I272" s="57">
        <v>45103</v>
      </c>
      <c r="J272" s="54" t="s">
        <v>411</v>
      </c>
      <c r="K272" s="59">
        <f t="shared" si="68"/>
        <v>108.01799999999999</v>
      </c>
      <c r="L272" s="59">
        <v>270.24799999999999</v>
      </c>
      <c r="M272" s="59">
        <v>270.24799999999999</v>
      </c>
      <c r="N272" s="59">
        <v>0</v>
      </c>
      <c r="O272" s="141">
        <f t="shared" si="65"/>
        <v>5</v>
      </c>
      <c r="P272" s="59">
        <v>183.97499999999999</v>
      </c>
      <c r="Q272" s="141">
        <f t="shared" si="66"/>
        <v>6</v>
      </c>
      <c r="R272" s="59">
        <v>193.88499999999999</v>
      </c>
      <c r="S272" s="59">
        <v>0</v>
      </c>
      <c r="T272" s="145">
        <f t="shared" si="67"/>
        <v>648.10799999999995</v>
      </c>
    </row>
    <row r="273" spans="1:20" s="61" customFormat="1" ht="51.75" outlineLevel="1" x14ac:dyDescent="0.3">
      <c r="A273" s="55" t="s">
        <v>470</v>
      </c>
      <c r="B273" s="101" t="s">
        <v>521</v>
      </c>
      <c r="C273" s="110" t="s">
        <v>361</v>
      </c>
      <c r="D273" s="56" t="s">
        <v>522</v>
      </c>
      <c r="E273" s="56" t="s">
        <v>468</v>
      </c>
      <c r="F273" s="56" t="s">
        <v>534</v>
      </c>
      <c r="G273" s="54" t="s">
        <v>795</v>
      </c>
      <c r="H273" s="57">
        <v>45098</v>
      </c>
      <c r="I273" s="57">
        <v>45101</v>
      </c>
      <c r="J273" s="54" t="s">
        <v>411</v>
      </c>
      <c r="K273" s="59">
        <f t="shared" si="68"/>
        <v>154.649</v>
      </c>
      <c r="L273" s="59">
        <v>240.73599999999999</v>
      </c>
      <c r="M273" s="59">
        <v>240.73599999999999</v>
      </c>
      <c r="N273" s="59">
        <v>0</v>
      </c>
      <c r="O273" s="141">
        <f t="shared" si="65"/>
        <v>3</v>
      </c>
      <c r="P273" s="59">
        <v>183.97499999999999</v>
      </c>
      <c r="Q273" s="141">
        <f t="shared" si="66"/>
        <v>4</v>
      </c>
      <c r="R273" s="59">
        <v>193.88499999999999</v>
      </c>
      <c r="S273" s="59">
        <v>0</v>
      </c>
      <c r="T273" s="145">
        <f t="shared" si="67"/>
        <v>618.596</v>
      </c>
    </row>
    <row r="274" spans="1:20" s="61" customFormat="1" ht="69" outlineLevel="1" x14ac:dyDescent="0.3">
      <c r="A274" s="55" t="s">
        <v>470</v>
      </c>
      <c r="B274" s="101" t="s">
        <v>521</v>
      </c>
      <c r="C274" s="110" t="s">
        <v>361</v>
      </c>
      <c r="D274" s="56" t="s">
        <v>522</v>
      </c>
      <c r="E274" s="56" t="s">
        <v>468</v>
      </c>
      <c r="F274" s="56" t="s">
        <v>534</v>
      </c>
      <c r="G274" s="54" t="s">
        <v>732</v>
      </c>
      <c r="H274" s="57">
        <v>45098</v>
      </c>
      <c r="I274" s="57">
        <v>45101</v>
      </c>
      <c r="J274" s="54" t="s">
        <v>411</v>
      </c>
      <c r="K274" s="59">
        <f t="shared" si="68"/>
        <v>166.29575</v>
      </c>
      <c r="L274" s="59">
        <v>270.24799999999999</v>
      </c>
      <c r="M274" s="59">
        <v>270.24799999999999</v>
      </c>
      <c r="N274" s="59">
        <v>0</v>
      </c>
      <c r="O274" s="141">
        <f t="shared" si="65"/>
        <v>3</v>
      </c>
      <c r="P274" s="59">
        <v>201.05</v>
      </c>
      <c r="Q274" s="141">
        <f t="shared" si="66"/>
        <v>4</v>
      </c>
      <c r="R274" s="59">
        <v>193.88499999999999</v>
      </c>
      <c r="S274" s="59">
        <v>0</v>
      </c>
      <c r="T274" s="145">
        <f t="shared" si="67"/>
        <v>665.18299999999999</v>
      </c>
    </row>
    <row r="275" spans="1:20" s="61" customFormat="1" ht="103.5" outlineLevel="1" x14ac:dyDescent="0.3">
      <c r="A275" s="55" t="s">
        <v>470</v>
      </c>
      <c r="B275" s="101" t="s">
        <v>523</v>
      </c>
      <c r="C275" s="110" t="s">
        <v>361</v>
      </c>
      <c r="D275" s="56" t="s">
        <v>524</v>
      </c>
      <c r="E275" s="56" t="s">
        <v>468</v>
      </c>
      <c r="F275" s="56" t="s">
        <v>534</v>
      </c>
      <c r="G275" s="54" t="s">
        <v>794</v>
      </c>
      <c r="H275" s="57">
        <v>45104</v>
      </c>
      <c r="I275" s="57">
        <v>45106</v>
      </c>
      <c r="J275" s="54" t="s">
        <v>539</v>
      </c>
      <c r="K275" s="59">
        <f t="shared" si="68"/>
        <v>75.202666666666673</v>
      </c>
      <c r="L275" s="59">
        <v>0</v>
      </c>
      <c r="M275" s="59">
        <v>0</v>
      </c>
      <c r="N275" s="59">
        <v>0</v>
      </c>
      <c r="O275" s="141">
        <f t="shared" si="65"/>
        <v>2</v>
      </c>
      <c r="P275" s="59">
        <v>107.967</v>
      </c>
      <c r="Q275" s="141">
        <f t="shared" si="66"/>
        <v>3</v>
      </c>
      <c r="R275" s="59">
        <v>117.64100000000001</v>
      </c>
      <c r="S275" s="59">
        <v>0</v>
      </c>
      <c r="T275" s="145">
        <f t="shared" si="67"/>
        <v>225.608</v>
      </c>
    </row>
    <row r="276" spans="1:20" s="61" customFormat="1" ht="69" outlineLevel="1" x14ac:dyDescent="0.3">
      <c r="A276" s="55" t="s">
        <v>470</v>
      </c>
      <c r="B276" s="101" t="s">
        <v>523</v>
      </c>
      <c r="C276" s="110" t="s">
        <v>361</v>
      </c>
      <c r="D276" s="56" t="s">
        <v>524</v>
      </c>
      <c r="E276" s="56" t="s">
        <v>468</v>
      </c>
      <c r="F276" s="56" t="s">
        <v>534</v>
      </c>
      <c r="G276" s="54" t="s">
        <v>732</v>
      </c>
      <c r="H276" s="57">
        <v>45104</v>
      </c>
      <c r="I276" s="57">
        <v>45106</v>
      </c>
      <c r="J276" s="54" t="s">
        <v>539</v>
      </c>
      <c r="K276" s="59">
        <f t="shared" si="68"/>
        <v>75.202666666666673</v>
      </c>
      <c r="L276" s="59">
        <v>0</v>
      </c>
      <c r="M276" s="144">
        <v>0</v>
      </c>
      <c r="N276" s="59">
        <v>0</v>
      </c>
      <c r="O276" s="141">
        <f t="shared" si="65"/>
        <v>2</v>
      </c>
      <c r="P276" s="59">
        <v>107.967</v>
      </c>
      <c r="Q276" s="141">
        <f t="shared" si="66"/>
        <v>3</v>
      </c>
      <c r="R276" s="59">
        <v>117.64100000000001</v>
      </c>
      <c r="S276" s="59">
        <v>0</v>
      </c>
      <c r="T276" s="145">
        <f t="shared" si="67"/>
        <v>225.608</v>
      </c>
    </row>
    <row r="277" spans="1:20" s="61" customFormat="1" ht="51.75" outlineLevel="1" x14ac:dyDescent="0.3">
      <c r="A277" s="55" t="s">
        <v>470</v>
      </c>
      <c r="B277" s="101" t="s">
        <v>523</v>
      </c>
      <c r="C277" s="110" t="s">
        <v>361</v>
      </c>
      <c r="D277" s="56" t="s">
        <v>524</v>
      </c>
      <c r="E277" s="56" t="s">
        <v>468</v>
      </c>
      <c r="F277" s="56" t="s">
        <v>534</v>
      </c>
      <c r="G277" s="54" t="s">
        <v>738</v>
      </c>
      <c r="H277" s="57">
        <v>45104</v>
      </c>
      <c r="I277" s="57">
        <v>45106</v>
      </c>
      <c r="J277" s="54" t="s">
        <v>539</v>
      </c>
      <c r="K277" s="59">
        <f t="shared" si="68"/>
        <v>75.202999999999989</v>
      </c>
      <c r="L277" s="59">
        <v>0</v>
      </c>
      <c r="M277" s="144">
        <v>0</v>
      </c>
      <c r="N277" s="59">
        <v>0</v>
      </c>
      <c r="O277" s="141">
        <f t="shared" si="65"/>
        <v>2</v>
      </c>
      <c r="P277" s="59">
        <v>107.967</v>
      </c>
      <c r="Q277" s="141">
        <f t="shared" si="66"/>
        <v>3</v>
      </c>
      <c r="R277" s="59">
        <v>117.642</v>
      </c>
      <c r="S277" s="59">
        <v>0</v>
      </c>
      <c r="T277" s="145">
        <f t="shared" si="67"/>
        <v>225.60899999999998</v>
      </c>
    </row>
    <row r="278" spans="1:20" s="61" customFormat="1" ht="51.75" outlineLevel="1" x14ac:dyDescent="0.3">
      <c r="A278" s="55" t="s">
        <v>470</v>
      </c>
      <c r="B278" s="101" t="s">
        <v>525</v>
      </c>
      <c r="C278" s="110" t="s">
        <v>361</v>
      </c>
      <c r="D278" s="56" t="s">
        <v>456</v>
      </c>
      <c r="E278" s="56" t="s">
        <v>468</v>
      </c>
      <c r="F278" s="56" t="s">
        <v>534</v>
      </c>
      <c r="G278" s="54" t="s">
        <v>788</v>
      </c>
      <c r="H278" s="57">
        <v>45099</v>
      </c>
      <c r="I278" s="57">
        <v>45101</v>
      </c>
      <c r="J278" s="54" t="s">
        <v>364</v>
      </c>
      <c r="K278" s="59">
        <f t="shared" si="68"/>
        <v>135.49133333333333</v>
      </c>
      <c r="L278" s="59">
        <v>244.58799999999999</v>
      </c>
      <c r="M278" s="59">
        <v>244.58799999999999</v>
      </c>
      <c r="N278" s="59">
        <v>0</v>
      </c>
      <c r="O278" s="141">
        <f t="shared" si="65"/>
        <v>2</v>
      </c>
      <c r="P278" s="59">
        <v>62.156999999999996</v>
      </c>
      <c r="Q278" s="141">
        <f t="shared" si="66"/>
        <v>3</v>
      </c>
      <c r="R278" s="59">
        <v>99.728999999999999</v>
      </c>
      <c r="S278" s="59">
        <v>0</v>
      </c>
      <c r="T278" s="145">
        <f t="shared" si="67"/>
        <v>406.47399999999999</v>
      </c>
    </row>
    <row r="279" spans="1:20" s="61" customFormat="1" ht="51.75" outlineLevel="1" x14ac:dyDescent="0.3">
      <c r="A279" s="55" t="s">
        <v>470</v>
      </c>
      <c r="B279" s="101" t="s">
        <v>526</v>
      </c>
      <c r="C279" s="110" t="s">
        <v>361</v>
      </c>
      <c r="D279" s="56" t="s">
        <v>527</v>
      </c>
      <c r="E279" s="56" t="s">
        <v>468</v>
      </c>
      <c r="F279" s="56" t="s">
        <v>534</v>
      </c>
      <c r="G279" s="54" t="s">
        <v>739</v>
      </c>
      <c r="H279" s="57">
        <v>45102</v>
      </c>
      <c r="I279" s="57">
        <v>45106</v>
      </c>
      <c r="J279" s="54" t="s">
        <v>411</v>
      </c>
      <c r="K279" s="59">
        <f t="shared" si="68"/>
        <v>145.80619999999999</v>
      </c>
      <c r="L279" s="59">
        <v>263.53199999999998</v>
      </c>
      <c r="M279" s="59">
        <v>263.53199999999998</v>
      </c>
      <c r="N279" s="59">
        <v>0</v>
      </c>
      <c r="O279" s="141">
        <f t="shared" si="65"/>
        <v>4</v>
      </c>
      <c r="P279" s="59">
        <v>223.18299999999999</v>
      </c>
      <c r="Q279" s="141">
        <f t="shared" si="66"/>
        <v>5</v>
      </c>
      <c r="R279" s="59">
        <v>242.316</v>
      </c>
      <c r="S279" s="59">
        <v>0</v>
      </c>
      <c r="T279" s="145">
        <f t="shared" si="67"/>
        <v>729.03099999999995</v>
      </c>
    </row>
    <row r="280" spans="1:20" s="61" customFormat="1" ht="51.75" outlineLevel="1" x14ac:dyDescent="0.3">
      <c r="A280" s="55" t="s">
        <v>470</v>
      </c>
      <c r="B280" s="101" t="s">
        <v>526</v>
      </c>
      <c r="C280" s="110" t="s">
        <v>361</v>
      </c>
      <c r="D280" s="56" t="s">
        <v>527</v>
      </c>
      <c r="E280" s="56" t="s">
        <v>468</v>
      </c>
      <c r="F280" s="56" t="s">
        <v>534</v>
      </c>
      <c r="G280" s="54" t="s">
        <v>740</v>
      </c>
      <c r="H280" s="57">
        <v>45102</v>
      </c>
      <c r="I280" s="57">
        <v>45106</v>
      </c>
      <c r="J280" s="54" t="s">
        <v>411</v>
      </c>
      <c r="K280" s="59">
        <f t="shared" si="68"/>
        <v>134.0076</v>
      </c>
      <c r="L280" s="59">
        <v>263.53199999999998</v>
      </c>
      <c r="M280" s="59">
        <v>263.53199999999998</v>
      </c>
      <c r="N280" s="59">
        <v>0</v>
      </c>
      <c r="O280" s="141">
        <f t="shared" si="65"/>
        <v>4</v>
      </c>
      <c r="P280" s="59">
        <v>162.16</v>
      </c>
      <c r="Q280" s="141">
        <f t="shared" si="66"/>
        <v>5</v>
      </c>
      <c r="R280" s="59">
        <v>244.346</v>
      </c>
      <c r="S280" s="59">
        <v>0</v>
      </c>
      <c r="T280" s="145">
        <f t="shared" si="67"/>
        <v>670.03800000000001</v>
      </c>
    </row>
    <row r="281" spans="1:20" s="61" customFormat="1" ht="51.75" outlineLevel="1" x14ac:dyDescent="0.3">
      <c r="A281" s="55" t="s">
        <v>470</v>
      </c>
      <c r="B281" s="101" t="s">
        <v>528</v>
      </c>
      <c r="C281" s="110" t="s">
        <v>361</v>
      </c>
      <c r="D281" s="56" t="s">
        <v>529</v>
      </c>
      <c r="E281" s="56" t="s">
        <v>468</v>
      </c>
      <c r="F281" s="56" t="s">
        <v>534</v>
      </c>
      <c r="G281" s="54" t="s">
        <v>788</v>
      </c>
      <c r="H281" s="57">
        <v>45097</v>
      </c>
      <c r="I281" s="57">
        <v>45098</v>
      </c>
      <c r="J281" s="54" t="s">
        <v>530</v>
      </c>
      <c r="K281" s="59">
        <f t="shared" si="68"/>
        <v>66.391499999999994</v>
      </c>
      <c r="L281" s="59">
        <v>75.188000000000002</v>
      </c>
      <c r="M281" s="59">
        <v>75.188000000000002</v>
      </c>
      <c r="N281" s="59">
        <v>0</v>
      </c>
      <c r="O281" s="141">
        <f t="shared" si="65"/>
        <v>1</v>
      </c>
      <c r="P281" s="59">
        <v>25.898</v>
      </c>
      <c r="Q281" s="141">
        <f t="shared" si="66"/>
        <v>2</v>
      </c>
      <c r="R281" s="59">
        <v>31.696999999999999</v>
      </c>
      <c r="S281" s="59">
        <v>0</v>
      </c>
      <c r="T281" s="145">
        <f t="shared" si="67"/>
        <v>132.78299999999999</v>
      </c>
    </row>
    <row r="282" spans="1:20" s="61" customFormat="1" ht="51.75" outlineLevel="1" x14ac:dyDescent="0.3">
      <c r="A282" s="55" t="s">
        <v>470</v>
      </c>
      <c r="B282" s="101" t="s">
        <v>531</v>
      </c>
      <c r="C282" s="110" t="s">
        <v>361</v>
      </c>
      <c r="D282" s="56" t="s">
        <v>532</v>
      </c>
      <c r="E282" s="56" t="s">
        <v>468</v>
      </c>
      <c r="F282" s="56" t="s">
        <v>534</v>
      </c>
      <c r="G282" s="54" t="s">
        <v>741</v>
      </c>
      <c r="H282" s="57">
        <v>45097</v>
      </c>
      <c r="I282" s="57">
        <v>45100</v>
      </c>
      <c r="J282" s="54" t="s">
        <v>533</v>
      </c>
      <c r="K282" s="59">
        <f t="shared" si="68"/>
        <v>113.4905</v>
      </c>
      <c r="L282" s="59">
        <v>320.56</v>
      </c>
      <c r="M282" s="59">
        <v>320.56</v>
      </c>
      <c r="N282" s="59">
        <v>0</v>
      </c>
      <c r="O282" s="141">
        <f t="shared" si="65"/>
        <v>3</v>
      </c>
      <c r="P282" s="59">
        <v>51.42</v>
      </c>
      <c r="Q282" s="141">
        <f t="shared" si="66"/>
        <v>4</v>
      </c>
      <c r="R282" s="59">
        <v>81.981999999999999</v>
      </c>
      <c r="S282" s="59">
        <v>0</v>
      </c>
      <c r="T282" s="145">
        <f t="shared" si="67"/>
        <v>453.96199999999999</v>
      </c>
    </row>
    <row r="283" spans="1:20" s="61" customFormat="1" ht="51.75" outlineLevel="1" x14ac:dyDescent="0.3">
      <c r="A283" s="55" t="s">
        <v>470</v>
      </c>
      <c r="B283" s="101" t="s">
        <v>531</v>
      </c>
      <c r="C283" s="110" t="s">
        <v>361</v>
      </c>
      <c r="D283" s="56" t="s">
        <v>532</v>
      </c>
      <c r="E283" s="56" t="s">
        <v>468</v>
      </c>
      <c r="F283" s="56" t="s">
        <v>534</v>
      </c>
      <c r="G283" s="54" t="s">
        <v>742</v>
      </c>
      <c r="H283" s="57">
        <v>45097</v>
      </c>
      <c r="I283" s="57">
        <v>45100</v>
      </c>
      <c r="J283" s="54" t="s">
        <v>533</v>
      </c>
      <c r="K283" s="59">
        <f t="shared" si="68"/>
        <v>113.4905</v>
      </c>
      <c r="L283" s="59">
        <v>320.56</v>
      </c>
      <c r="M283" s="59">
        <v>320.56</v>
      </c>
      <c r="N283" s="59">
        <v>0</v>
      </c>
      <c r="O283" s="141">
        <f t="shared" si="65"/>
        <v>3</v>
      </c>
      <c r="P283" s="59">
        <v>51.42</v>
      </c>
      <c r="Q283" s="141">
        <f t="shared" si="66"/>
        <v>4</v>
      </c>
      <c r="R283" s="59">
        <v>81.981999999999999</v>
      </c>
      <c r="S283" s="59">
        <v>0</v>
      </c>
      <c r="T283" s="145">
        <f t="shared" si="67"/>
        <v>453.96199999999999</v>
      </c>
    </row>
    <row r="284" spans="1:20" s="103" customFormat="1" ht="33" x14ac:dyDescent="0.3">
      <c r="A284" s="98" t="s">
        <v>189</v>
      </c>
      <c r="B284" s="112"/>
      <c r="C284" s="113" t="s">
        <v>361</v>
      </c>
      <c r="D284" s="96"/>
      <c r="E284" s="96"/>
      <c r="F284" s="96"/>
      <c r="G284" s="114"/>
      <c r="H284" s="115"/>
      <c r="I284" s="115"/>
      <c r="J284" s="114"/>
      <c r="K284" s="60">
        <f t="shared" si="68"/>
        <v>8.3303750000000001</v>
      </c>
      <c r="L284" s="60">
        <f>SUM(L285:L288)</f>
        <v>0</v>
      </c>
      <c r="M284" s="60">
        <f t="shared" ref="M284:T284" si="69">SUM(M285:M288)</f>
        <v>0</v>
      </c>
      <c r="N284" s="60">
        <f t="shared" si="69"/>
        <v>0</v>
      </c>
      <c r="O284" s="142">
        <f t="shared" si="69"/>
        <v>12</v>
      </c>
      <c r="P284" s="60">
        <f t="shared" si="69"/>
        <v>0</v>
      </c>
      <c r="Q284" s="142">
        <f t="shared" si="69"/>
        <v>16</v>
      </c>
      <c r="R284" s="60">
        <f t="shared" si="69"/>
        <v>133.286</v>
      </c>
      <c r="S284" s="60">
        <f t="shared" si="69"/>
        <v>0</v>
      </c>
      <c r="T284" s="60">
        <f t="shared" si="69"/>
        <v>133.286</v>
      </c>
    </row>
    <row r="285" spans="1:20" s="61" customFormat="1" ht="51.75" outlineLevel="1" x14ac:dyDescent="0.3">
      <c r="A285" s="55" t="s">
        <v>189</v>
      </c>
      <c r="B285" s="101" t="s">
        <v>175</v>
      </c>
      <c r="C285" s="110" t="s">
        <v>361</v>
      </c>
      <c r="D285" s="56" t="s">
        <v>234</v>
      </c>
      <c r="E285" s="56" t="s">
        <v>468</v>
      </c>
      <c r="F285" s="56" t="s">
        <v>534</v>
      </c>
      <c r="G285" s="54" t="s">
        <v>801</v>
      </c>
      <c r="H285" s="57">
        <v>45068</v>
      </c>
      <c r="I285" s="57">
        <v>45071</v>
      </c>
      <c r="J285" s="54" t="s">
        <v>421</v>
      </c>
      <c r="K285" s="59">
        <f t="shared" si="68"/>
        <v>8.3357500000000009</v>
      </c>
      <c r="L285" s="59">
        <v>0</v>
      </c>
      <c r="M285" s="144">
        <v>0</v>
      </c>
      <c r="N285" s="59">
        <v>0</v>
      </c>
      <c r="O285" s="141">
        <f t="shared" ref="O285:O288" si="70">I285-H285</f>
        <v>3</v>
      </c>
      <c r="P285" s="59">
        <v>0</v>
      </c>
      <c r="Q285" s="141">
        <f t="shared" ref="Q285:Q288" si="71">I285-H285+1</f>
        <v>4</v>
      </c>
      <c r="R285" s="59">
        <v>33.343000000000004</v>
      </c>
      <c r="S285" s="59">
        <v>0</v>
      </c>
      <c r="T285" s="145">
        <f t="shared" ref="T285:T288" si="72">L285+P285+R285+S285</f>
        <v>33.343000000000004</v>
      </c>
    </row>
    <row r="286" spans="1:20" s="61" customFormat="1" ht="51.75" outlineLevel="1" x14ac:dyDescent="0.3">
      <c r="A286" s="55" t="s">
        <v>189</v>
      </c>
      <c r="B286" s="101" t="s">
        <v>175</v>
      </c>
      <c r="C286" s="110" t="s">
        <v>361</v>
      </c>
      <c r="D286" s="56" t="s">
        <v>234</v>
      </c>
      <c r="E286" s="56" t="s">
        <v>468</v>
      </c>
      <c r="F286" s="56" t="s">
        <v>534</v>
      </c>
      <c r="G286" s="54" t="s">
        <v>802</v>
      </c>
      <c r="H286" s="57">
        <v>45068</v>
      </c>
      <c r="I286" s="57">
        <v>45071</v>
      </c>
      <c r="J286" s="54" t="s">
        <v>421</v>
      </c>
      <c r="K286" s="59">
        <f t="shared" si="68"/>
        <v>8.3357500000000009</v>
      </c>
      <c r="L286" s="59">
        <v>0</v>
      </c>
      <c r="M286" s="144">
        <v>0</v>
      </c>
      <c r="N286" s="59">
        <v>0</v>
      </c>
      <c r="O286" s="141">
        <f t="shared" si="70"/>
        <v>3</v>
      </c>
      <c r="P286" s="59">
        <v>0</v>
      </c>
      <c r="Q286" s="141">
        <f t="shared" si="71"/>
        <v>4</v>
      </c>
      <c r="R286" s="59">
        <v>33.343000000000004</v>
      </c>
      <c r="S286" s="59">
        <v>0</v>
      </c>
      <c r="T286" s="145">
        <f t="shared" si="72"/>
        <v>33.343000000000004</v>
      </c>
    </row>
    <row r="287" spans="1:20" s="61" customFormat="1" ht="69" outlineLevel="1" x14ac:dyDescent="0.3">
      <c r="A287" s="55" t="s">
        <v>189</v>
      </c>
      <c r="B287" s="101" t="s">
        <v>203</v>
      </c>
      <c r="C287" s="110" t="s">
        <v>361</v>
      </c>
      <c r="D287" s="56" t="s">
        <v>233</v>
      </c>
      <c r="E287" s="56" t="s">
        <v>468</v>
      </c>
      <c r="F287" s="56" t="s">
        <v>534</v>
      </c>
      <c r="G287" s="54" t="s">
        <v>803</v>
      </c>
      <c r="H287" s="57">
        <v>45068</v>
      </c>
      <c r="I287" s="57">
        <v>45071</v>
      </c>
      <c r="J287" s="54" t="s">
        <v>421</v>
      </c>
      <c r="K287" s="59">
        <f t="shared" si="68"/>
        <v>8.3249999999999993</v>
      </c>
      <c r="L287" s="59">
        <v>0</v>
      </c>
      <c r="M287" s="144">
        <v>0</v>
      </c>
      <c r="N287" s="59">
        <v>0</v>
      </c>
      <c r="O287" s="141">
        <f t="shared" si="70"/>
        <v>3</v>
      </c>
      <c r="P287" s="59">
        <v>0</v>
      </c>
      <c r="Q287" s="141">
        <f t="shared" si="71"/>
        <v>4</v>
      </c>
      <c r="R287" s="59">
        <v>33.299999999999997</v>
      </c>
      <c r="S287" s="59">
        <v>0</v>
      </c>
      <c r="T287" s="145">
        <f t="shared" si="72"/>
        <v>33.299999999999997</v>
      </c>
    </row>
    <row r="288" spans="1:20" s="61" customFormat="1" ht="69" outlineLevel="1" x14ac:dyDescent="0.3">
      <c r="A288" s="55" t="s">
        <v>189</v>
      </c>
      <c r="B288" s="101" t="s">
        <v>203</v>
      </c>
      <c r="C288" s="110" t="s">
        <v>361</v>
      </c>
      <c r="D288" s="56" t="s">
        <v>233</v>
      </c>
      <c r="E288" s="56" t="s">
        <v>468</v>
      </c>
      <c r="F288" s="56" t="s">
        <v>534</v>
      </c>
      <c r="G288" s="54" t="s">
        <v>804</v>
      </c>
      <c r="H288" s="57">
        <v>45068</v>
      </c>
      <c r="I288" s="57">
        <v>45071</v>
      </c>
      <c r="J288" s="54" t="s">
        <v>421</v>
      </c>
      <c r="K288" s="59">
        <f t="shared" si="68"/>
        <v>8.3249999999999993</v>
      </c>
      <c r="L288" s="59">
        <v>0</v>
      </c>
      <c r="M288" s="144">
        <v>0</v>
      </c>
      <c r="N288" s="59">
        <v>0</v>
      </c>
      <c r="O288" s="141">
        <f t="shared" si="70"/>
        <v>3</v>
      </c>
      <c r="P288" s="59">
        <v>0</v>
      </c>
      <c r="Q288" s="141">
        <f t="shared" si="71"/>
        <v>4</v>
      </c>
      <c r="R288" s="59">
        <v>33.299999999999997</v>
      </c>
      <c r="S288" s="59">
        <v>0</v>
      </c>
      <c r="T288" s="145">
        <f t="shared" si="72"/>
        <v>33.299999999999997</v>
      </c>
    </row>
    <row r="289" spans="1:20" s="103" customFormat="1" ht="33" x14ac:dyDescent="0.3">
      <c r="A289" s="98" t="s">
        <v>190</v>
      </c>
      <c r="B289" s="112"/>
      <c r="C289" s="113" t="s">
        <v>361</v>
      </c>
      <c r="D289" s="96"/>
      <c r="E289" s="96"/>
      <c r="F289" s="96"/>
      <c r="G289" s="114"/>
      <c r="H289" s="115"/>
      <c r="I289" s="115"/>
      <c r="J289" s="114"/>
      <c r="K289" s="60">
        <f t="shared" si="68"/>
        <v>85.779828571428567</v>
      </c>
      <c r="L289" s="60">
        <f>SUM(L290:L304)</f>
        <v>3124.2150000000001</v>
      </c>
      <c r="M289" s="60">
        <f t="shared" ref="M289:T289" si="73">SUM(M290:M304)</f>
        <v>3124.2150000000001</v>
      </c>
      <c r="N289" s="60">
        <f t="shared" si="73"/>
        <v>0</v>
      </c>
      <c r="O289" s="142">
        <f t="shared" si="73"/>
        <v>90</v>
      </c>
      <c r="P289" s="60">
        <f t="shared" si="73"/>
        <v>1952.1619999999998</v>
      </c>
      <c r="Q289" s="142">
        <f t="shared" si="73"/>
        <v>105</v>
      </c>
      <c r="R289" s="60">
        <f t="shared" si="73"/>
        <v>3881.7050000000004</v>
      </c>
      <c r="S289" s="60">
        <f t="shared" si="73"/>
        <v>48.8</v>
      </c>
      <c r="T289" s="60">
        <f t="shared" si="73"/>
        <v>9006.8819999999996</v>
      </c>
    </row>
    <row r="290" spans="1:20" s="61" customFormat="1" ht="69" outlineLevel="1" x14ac:dyDescent="0.3">
      <c r="A290" s="55" t="s">
        <v>190</v>
      </c>
      <c r="B290" s="101" t="s">
        <v>176</v>
      </c>
      <c r="C290" s="110" t="s">
        <v>361</v>
      </c>
      <c r="D290" s="56" t="s">
        <v>341</v>
      </c>
      <c r="E290" s="56" t="s">
        <v>468</v>
      </c>
      <c r="F290" s="56" t="s">
        <v>534</v>
      </c>
      <c r="G290" s="54" t="s">
        <v>818</v>
      </c>
      <c r="H290" s="57">
        <v>45041</v>
      </c>
      <c r="I290" s="57">
        <v>45046</v>
      </c>
      <c r="J290" s="54" t="s">
        <v>384</v>
      </c>
      <c r="K290" s="59">
        <f t="shared" si="68"/>
        <v>103.26666666666667</v>
      </c>
      <c r="L290" s="59">
        <v>260.3</v>
      </c>
      <c r="M290" s="59">
        <v>260.3</v>
      </c>
      <c r="N290" s="59">
        <v>0</v>
      </c>
      <c r="O290" s="141">
        <f t="shared" ref="O290:O304" si="74">I290-H290</f>
        <v>5</v>
      </c>
      <c r="P290" s="59">
        <v>143</v>
      </c>
      <c r="Q290" s="141">
        <f t="shared" ref="Q290:Q304" si="75">I290-H290+1</f>
        <v>6</v>
      </c>
      <c r="R290" s="59">
        <v>216.3</v>
      </c>
      <c r="S290" s="59">
        <v>0</v>
      </c>
      <c r="T290" s="145">
        <f t="shared" ref="T290:T304" si="76">L290+P290+R290+S290</f>
        <v>619.6</v>
      </c>
    </row>
    <row r="291" spans="1:20" s="61" customFormat="1" ht="86.25" outlineLevel="1" x14ac:dyDescent="0.3">
      <c r="A291" s="55" t="s">
        <v>190</v>
      </c>
      <c r="B291" s="101" t="s">
        <v>238</v>
      </c>
      <c r="C291" s="110" t="s">
        <v>361</v>
      </c>
      <c r="D291" s="56" t="s">
        <v>342</v>
      </c>
      <c r="E291" s="56" t="s">
        <v>468</v>
      </c>
      <c r="F291" s="56" t="s">
        <v>534</v>
      </c>
      <c r="G291" s="54" t="s">
        <v>743</v>
      </c>
      <c r="H291" s="57">
        <v>45041</v>
      </c>
      <c r="I291" s="57">
        <v>45046</v>
      </c>
      <c r="J291" s="54" t="s">
        <v>384</v>
      </c>
      <c r="K291" s="59">
        <f t="shared" si="68"/>
        <v>103.26666666666667</v>
      </c>
      <c r="L291" s="59">
        <v>260.3</v>
      </c>
      <c r="M291" s="59">
        <v>260.3</v>
      </c>
      <c r="N291" s="59">
        <v>0</v>
      </c>
      <c r="O291" s="141">
        <f t="shared" si="74"/>
        <v>5</v>
      </c>
      <c r="P291" s="59">
        <v>143</v>
      </c>
      <c r="Q291" s="141">
        <f t="shared" si="75"/>
        <v>6</v>
      </c>
      <c r="R291" s="59">
        <v>216.3</v>
      </c>
      <c r="S291" s="59">
        <v>0</v>
      </c>
      <c r="T291" s="145">
        <f t="shared" si="76"/>
        <v>619.6</v>
      </c>
    </row>
    <row r="292" spans="1:20" s="61" customFormat="1" ht="51.75" outlineLevel="1" x14ac:dyDescent="0.3">
      <c r="A292" s="55" t="s">
        <v>190</v>
      </c>
      <c r="B292" s="101" t="s">
        <v>239</v>
      </c>
      <c r="C292" s="110" t="s">
        <v>361</v>
      </c>
      <c r="D292" s="56" t="s">
        <v>343</v>
      </c>
      <c r="E292" s="56" t="s">
        <v>468</v>
      </c>
      <c r="F292" s="56" t="s">
        <v>534</v>
      </c>
      <c r="G292" s="54" t="s">
        <v>744</v>
      </c>
      <c r="H292" s="57">
        <v>45055</v>
      </c>
      <c r="I292" s="57">
        <v>45057</v>
      </c>
      <c r="J292" s="54" t="s">
        <v>374</v>
      </c>
      <c r="K292" s="59">
        <f t="shared" si="68"/>
        <v>20.7</v>
      </c>
      <c r="L292" s="59">
        <v>0</v>
      </c>
      <c r="M292" s="144">
        <v>0</v>
      </c>
      <c r="N292" s="59">
        <v>0</v>
      </c>
      <c r="O292" s="141">
        <f t="shared" si="74"/>
        <v>2</v>
      </c>
      <c r="P292" s="59">
        <v>29.7</v>
      </c>
      <c r="Q292" s="141">
        <f t="shared" si="75"/>
        <v>3</v>
      </c>
      <c r="R292" s="59">
        <v>32.4</v>
      </c>
      <c r="S292" s="59">
        <v>0</v>
      </c>
      <c r="T292" s="145">
        <f t="shared" si="76"/>
        <v>62.099999999999994</v>
      </c>
    </row>
    <row r="293" spans="1:20" s="61" customFormat="1" ht="51.75" outlineLevel="1" x14ac:dyDescent="0.3">
      <c r="A293" s="55" t="s">
        <v>190</v>
      </c>
      <c r="B293" s="101" t="s">
        <v>240</v>
      </c>
      <c r="C293" s="110" t="s">
        <v>361</v>
      </c>
      <c r="D293" s="56" t="s">
        <v>344</v>
      </c>
      <c r="E293" s="56" t="s">
        <v>468</v>
      </c>
      <c r="F293" s="56" t="s">
        <v>534</v>
      </c>
      <c r="G293" s="54" t="s">
        <v>805</v>
      </c>
      <c r="H293" s="57">
        <v>45060</v>
      </c>
      <c r="I293" s="57">
        <v>45064</v>
      </c>
      <c r="J293" s="54" t="s">
        <v>420</v>
      </c>
      <c r="K293" s="59">
        <f t="shared" si="68"/>
        <v>27.8</v>
      </c>
      <c r="L293" s="59">
        <v>0</v>
      </c>
      <c r="M293" s="144">
        <v>0</v>
      </c>
      <c r="N293" s="59">
        <v>0</v>
      </c>
      <c r="O293" s="141">
        <f t="shared" si="74"/>
        <v>4</v>
      </c>
      <c r="P293" s="59">
        <v>0</v>
      </c>
      <c r="Q293" s="141">
        <f t="shared" si="75"/>
        <v>5</v>
      </c>
      <c r="R293" s="59">
        <v>139</v>
      </c>
      <c r="S293" s="59">
        <v>0</v>
      </c>
      <c r="T293" s="145">
        <f t="shared" si="76"/>
        <v>139</v>
      </c>
    </row>
    <row r="294" spans="1:20" s="61" customFormat="1" ht="69" outlineLevel="1" x14ac:dyDescent="0.3">
      <c r="A294" s="55" t="s">
        <v>190</v>
      </c>
      <c r="B294" s="101" t="s">
        <v>241</v>
      </c>
      <c r="C294" s="110" t="s">
        <v>361</v>
      </c>
      <c r="D294" s="56" t="s">
        <v>345</v>
      </c>
      <c r="E294" s="56" t="s">
        <v>468</v>
      </c>
      <c r="F294" s="56" t="s">
        <v>534</v>
      </c>
      <c r="G294" s="54" t="s">
        <v>819</v>
      </c>
      <c r="H294" s="57">
        <v>45060</v>
      </c>
      <c r="I294" s="57">
        <v>45064</v>
      </c>
      <c r="J294" s="54" t="s">
        <v>417</v>
      </c>
      <c r="K294" s="59">
        <f t="shared" si="68"/>
        <v>27.8</v>
      </c>
      <c r="L294" s="59">
        <v>0</v>
      </c>
      <c r="M294" s="144">
        <v>0</v>
      </c>
      <c r="N294" s="59">
        <v>0</v>
      </c>
      <c r="O294" s="141">
        <f t="shared" si="74"/>
        <v>4</v>
      </c>
      <c r="P294" s="59">
        <v>0</v>
      </c>
      <c r="Q294" s="141">
        <f t="shared" si="75"/>
        <v>5</v>
      </c>
      <c r="R294" s="59">
        <v>139</v>
      </c>
      <c r="S294" s="59">
        <v>0</v>
      </c>
      <c r="T294" s="145">
        <f t="shared" si="76"/>
        <v>139</v>
      </c>
    </row>
    <row r="295" spans="1:20" s="61" customFormat="1" ht="103.5" outlineLevel="1" x14ac:dyDescent="0.3">
      <c r="A295" s="55" t="s">
        <v>190</v>
      </c>
      <c r="B295" s="101" t="s">
        <v>242</v>
      </c>
      <c r="C295" s="110" t="s">
        <v>361</v>
      </c>
      <c r="D295" s="56" t="s">
        <v>346</v>
      </c>
      <c r="E295" s="56" t="s">
        <v>468</v>
      </c>
      <c r="F295" s="56" t="s">
        <v>534</v>
      </c>
      <c r="G295" s="54" t="s">
        <v>820</v>
      </c>
      <c r="H295" s="57">
        <v>45060</v>
      </c>
      <c r="I295" s="57">
        <v>45064</v>
      </c>
      <c r="J295" s="54" t="s">
        <v>417</v>
      </c>
      <c r="K295" s="59">
        <f t="shared" si="68"/>
        <v>27.8</v>
      </c>
      <c r="L295" s="59">
        <v>0</v>
      </c>
      <c r="M295" s="144">
        <v>0</v>
      </c>
      <c r="N295" s="59">
        <v>0</v>
      </c>
      <c r="O295" s="141">
        <f t="shared" si="74"/>
        <v>4</v>
      </c>
      <c r="P295" s="59">
        <v>0</v>
      </c>
      <c r="Q295" s="141">
        <f t="shared" si="75"/>
        <v>5</v>
      </c>
      <c r="R295" s="59">
        <v>139</v>
      </c>
      <c r="S295" s="59">
        <v>0</v>
      </c>
      <c r="T295" s="145">
        <f t="shared" si="76"/>
        <v>139</v>
      </c>
    </row>
    <row r="296" spans="1:20" s="61" customFormat="1" ht="69" outlineLevel="1" x14ac:dyDescent="0.3">
      <c r="A296" s="55" t="s">
        <v>190</v>
      </c>
      <c r="B296" s="101" t="s">
        <v>243</v>
      </c>
      <c r="C296" s="110" t="s">
        <v>361</v>
      </c>
      <c r="D296" s="56" t="s">
        <v>347</v>
      </c>
      <c r="E296" s="56" t="s">
        <v>468</v>
      </c>
      <c r="F296" s="56" t="s">
        <v>534</v>
      </c>
      <c r="G296" s="54" t="s">
        <v>806</v>
      </c>
      <c r="H296" s="57">
        <v>45060</v>
      </c>
      <c r="I296" s="57">
        <v>45070</v>
      </c>
      <c r="J296" s="54" t="s">
        <v>364</v>
      </c>
      <c r="K296" s="59">
        <f t="shared" si="68"/>
        <v>76.854545454545459</v>
      </c>
      <c r="L296" s="59">
        <v>168.9</v>
      </c>
      <c r="M296" s="59">
        <v>168.9</v>
      </c>
      <c r="N296" s="59">
        <v>0</v>
      </c>
      <c r="O296" s="141">
        <f t="shared" si="74"/>
        <v>10</v>
      </c>
      <c r="P296" s="59">
        <v>310.8</v>
      </c>
      <c r="Q296" s="141">
        <f t="shared" si="75"/>
        <v>11</v>
      </c>
      <c r="R296" s="59">
        <v>365.7</v>
      </c>
      <c r="S296" s="59">
        <v>0</v>
      </c>
      <c r="T296" s="145">
        <f t="shared" si="76"/>
        <v>845.40000000000009</v>
      </c>
    </row>
    <row r="297" spans="1:20" s="61" customFormat="1" ht="69" outlineLevel="1" x14ac:dyDescent="0.3">
      <c r="A297" s="55" t="s">
        <v>190</v>
      </c>
      <c r="B297" s="101" t="s">
        <v>244</v>
      </c>
      <c r="C297" s="110" t="s">
        <v>361</v>
      </c>
      <c r="D297" s="56" t="s">
        <v>348</v>
      </c>
      <c r="E297" s="56" t="s">
        <v>468</v>
      </c>
      <c r="F297" s="56" t="s">
        <v>534</v>
      </c>
      <c r="G297" s="54" t="s">
        <v>807</v>
      </c>
      <c r="H297" s="57">
        <v>45066</v>
      </c>
      <c r="I297" s="57">
        <v>45071</v>
      </c>
      <c r="J297" s="54" t="s">
        <v>536</v>
      </c>
      <c r="K297" s="59">
        <f t="shared" si="68"/>
        <v>99.133333333333326</v>
      </c>
      <c r="L297" s="59">
        <v>303.8</v>
      </c>
      <c r="M297" s="59">
        <v>303.8</v>
      </c>
      <c r="N297" s="59">
        <v>0</v>
      </c>
      <c r="O297" s="141">
        <f t="shared" si="74"/>
        <v>5</v>
      </c>
      <c r="P297" s="59">
        <v>132.6</v>
      </c>
      <c r="Q297" s="141">
        <f t="shared" si="75"/>
        <v>6</v>
      </c>
      <c r="R297" s="59">
        <v>158.4</v>
      </c>
      <c r="S297" s="59">
        <v>0</v>
      </c>
      <c r="T297" s="145">
        <f t="shared" si="76"/>
        <v>594.79999999999995</v>
      </c>
    </row>
    <row r="298" spans="1:20" s="61" customFormat="1" ht="69" outlineLevel="1" x14ac:dyDescent="0.3">
      <c r="A298" s="55" t="s">
        <v>190</v>
      </c>
      <c r="B298" s="101" t="s">
        <v>245</v>
      </c>
      <c r="C298" s="110" t="s">
        <v>361</v>
      </c>
      <c r="D298" s="56" t="s">
        <v>349</v>
      </c>
      <c r="E298" s="56" t="s">
        <v>468</v>
      </c>
      <c r="F298" s="56" t="s">
        <v>534</v>
      </c>
      <c r="G298" s="54" t="s">
        <v>808</v>
      </c>
      <c r="H298" s="57">
        <v>45098</v>
      </c>
      <c r="I298" s="57">
        <v>45104</v>
      </c>
      <c r="J298" s="54" t="s">
        <v>416</v>
      </c>
      <c r="K298" s="59">
        <f t="shared" si="68"/>
        <v>142.1142857142857</v>
      </c>
      <c r="L298" s="59">
        <v>240.7</v>
      </c>
      <c r="M298" s="59">
        <v>240.7</v>
      </c>
      <c r="N298" s="59">
        <v>0</v>
      </c>
      <c r="O298" s="141">
        <f t="shared" si="74"/>
        <v>6</v>
      </c>
      <c r="P298" s="59">
        <v>375.6</v>
      </c>
      <c r="Q298" s="141">
        <f t="shared" si="75"/>
        <v>7</v>
      </c>
      <c r="R298" s="59">
        <v>378.5</v>
      </c>
      <c r="S298" s="59">
        <v>0</v>
      </c>
      <c r="T298" s="145">
        <f t="shared" si="76"/>
        <v>994.8</v>
      </c>
    </row>
    <row r="299" spans="1:20" s="61" customFormat="1" ht="86.25" outlineLevel="1" x14ac:dyDescent="0.3">
      <c r="A299" s="55" t="s">
        <v>190</v>
      </c>
      <c r="B299" s="101" t="s">
        <v>246</v>
      </c>
      <c r="C299" s="110" t="s">
        <v>361</v>
      </c>
      <c r="D299" s="56" t="s">
        <v>350</v>
      </c>
      <c r="E299" s="56" t="s">
        <v>468</v>
      </c>
      <c r="F299" s="56" t="s">
        <v>534</v>
      </c>
      <c r="G299" s="54" t="s">
        <v>821</v>
      </c>
      <c r="H299" s="57">
        <v>45080</v>
      </c>
      <c r="I299" s="57">
        <v>45086</v>
      </c>
      <c r="J299" s="54" t="s">
        <v>419</v>
      </c>
      <c r="K299" s="59">
        <f t="shared" si="68"/>
        <v>82.314285714285717</v>
      </c>
      <c r="L299" s="59">
        <v>216.3</v>
      </c>
      <c r="M299" s="59">
        <v>216.3</v>
      </c>
      <c r="N299" s="59">
        <v>0</v>
      </c>
      <c r="O299" s="141">
        <f t="shared" si="74"/>
        <v>6</v>
      </c>
      <c r="P299" s="59">
        <v>150.19999999999999</v>
      </c>
      <c r="Q299" s="141">
        <f t="shared" si="75"/>
        <v>7</v>
      </c>
      <c r="R299" s="59">
        <v>186.6</v>
      </c>
      <c r="S299" s="59">
        <v>23.1</v>
      </c>
      <c r="T299" s="145">
        <f t="shared" si="76"/>
        <v>576.20000000000005</v>
      </c>
    </row>
    <row r="300" spans="1:20" s="61" customFormat="1" ht="69" outlineLevel="1" x14ac:dyDescent="0.3">
      <c r="A300" s="55" t="s">
        <v>190</v>
      </c>
      <c r="B300" s="101" t="s">
        <v>247</v>
      </c>
      <c r="C300" s="110" t="s">
        <v>361</v>
      </c>
      <c r="D300" s="56" t="s">
        <v>351</v>
      </c>
      <c r="E300" s="56" t="s">
        <v>468</v>
      </c>
      <c r="F300" s="56" t="s">
        <v>534</v>
      </c>
      <c r="G300" s="54" t="s">
        <v>809</v>
      </c>
      <c r="H300" s="57">
        <v>45088</v>
      </c>
      <c r="I300" s="57">
        <v>45094</v>
      </c>
      <c r="J300" s="54" t="s">
        <v>384</v>
      </c>
      <c r="K300" s="59">
        <f t="shared" si="68"/>
        <v>94.028571428571439</v>
      </c>
      <c r="L300" s="59">
        <v>235.5</v>
      </c>
      <c r="M300" s="59">
        <v>235.5</v>
      </c>
      <c r="N300" s="59">
        <v>0</v>
      </c>
      <c r="O300" s="141">
        <f t="shared" si="74"/>
        <v>6</v>
      </c>
      <c r="P300" s="59">
        <v>171.1</v>
      </c>
      <c r="Q300" s="141">
        <f t="shared" si="75"/>
        <v>7</v>
      </c>
      <c r="R300" s="59">
        <v>251.6</v>
      </c>
      <c r="S300" s="59">
        <v>0</v>
      </c>
      <c r="T300" s="145">
        <f t="shared" si="76"/>
        <v>658.2</v>
      </c>
    </row>
    <row r="301" spans="1:20" s="61" customFormat="1" ht="69" outlineLevel="1" x14ac:dyDescent="0.3">
      <c r="A301" s="55" t="s">
        <v>190</v>
      </c>
      <c r="B301" s="101" t="s">
        <v>248</v>
      </c>
      <c r="C301" s="110" t="s">
        <v>361</v>
      </c>
      <c r="D301" s="56" t="s">
        <v>351</v>
      </c>
      <c r="E301" s="56" t="s">
        <v>468</v>
      </c>
      <c r="F301" s="56" t="s">
        <v>534</v>
      </c>
      <c r="G301" s="54" t="s">
        <v>810</v>
      </c>
      <c r="H301" s="57">
        <v>45088</v>
      </c>
      <c r="I301" s="57">
        <v>45094</v>
      </c>
      <c r="J301" s="54" t="s">
        <v>384</v>
      </c>
      <c r="K301" s="59">
        <f t="shared" si="68"/>
        <v>94.028571428571439</v>
      </c>
      <c r="L301" s="59">
        <v>235.5</v>
      </c>
      <c r="M301" s="59">
        <v>235.5</v>
      </c>
      <c r="N301" s="59">
        <v>0</v>
      </c>
      <c r="O301" s="141">
        <f t="shared" si="74"/>
        <v>6</v>
      </c>
      <c r="P301" s="59">
        <v>171.1</v>
      </c>
      <c r="Q301" s="141">
        <f t="shared" si="75"/>
        <v>7</v>
      </c>
      <c r="R301" s="59">
        <v>251.6</v>
      </c>
      <c r="S301" s="59">
        <v>0</v>
      </c>
      <c r="T301" s="145">
        <f t="shared" si="76"/>
        <v>658.2</v>
      </c>
    </row>
    <row r="302" spans="1:20" s="61" customFormat="1" ht="103.5" outlineLevel="1" x14ac:dyDescent="0.3">
      <c r="A302" s="55" t="s">
        <v>190</v>
      </c>
      <c r="B302" s="101" t="s">
        <v>249</v>
      </c>
      <c r="C302" s="110" t="s">
        <v>361</v>
      </c>
      <c r="D302" s="56" t="s">
        <v>352</v>
      </c>
      <c r="E302" s="56" t="s">
        <v>468</v>
      </c>
      <c r="F302" s="56" t="s">
        <v>534</v>
      </c>
      <c r="G302" s="54" t="s">
        <v>822</v>
      </c>
      <c r="H302" s="57">
        <v>45088</v>
      </c>
      <c r="I302" s="57">
        <v>45108</v>
      </c>
      <c r="J302" s="54" t="s">
        <v>418</v>
      </c>
      <c r="K302" s="59">
        <f>T302/Q302</f>
        <v>63.68571428571429</v>
      </c>
      <c r="L302" s="59">
        <v>355.5</v>
      </c>
      <c r="M302" s="59">
        <v>355.5</v>
      </c>
      <c r="N302" s="59">
        <v>0</v>
      </c>
      <c r="O302" s="141">
        <f t="shared" si="74"/>
        <v>20</v>
      </c>
      <c r="P302" s="59">
        <v>0</v>
      </c>
      <c r="Q302" s="141">
        <f t="shared" si="75"/>
        <v>21</v>
      </c>
      <c r="R302" s="59">
        <v>981.9</v>
      </c>
      <c r="S302" s="59">
        <v>0</v>
      </c>
      <c r="T302" s="145">
        <f t="shared" si="76"/>
        <v>1337.4</v>
      </c>
    </row>
    <row r="303" spans="1:20" s="61" customFormat="1" ht="69" outlineLevel="1" x14ac:dyDescent="0.3">
      <c r="A303" s="55" t="s">
        <v>190</v>
      </c>
      <c r="B303" s="101" t="s">
        <v>250</v>
      </c>
      <c r="C303" s="110" t="s">
        <v>361</v>
      </c>
      <c r="D303" s="56" t="s">
        <v>353</v>
      </c>
      <c r="E303" s="56" t="s">
        <v>468</v>
      </c>
      <c r="F303" s="56" t="s">
        <v>534</v>
      </c>
      <c r="G303" s="54" t="s">
        <v>823</v>
      </c>
      <c r="H303" s="57">
        <v>45097</v>
      </c>
      <c r="I303" s="57">
        <v>45100</v>
      </c>
      <c r="J303" s="54" t="s">
        <v>417</v>
      </c>
      <c r="K303" s="59">
        <f t="shared" si="68"/>
        <v>162.10000000000002</v>
      </c>
      <c r="L303" s="59">
        <v>302.39999999999998</v>
      </c>
      <c r="M303" s="59">
        <v>302.39999999999998</v>
      </c>
      <c r="N303" s="59">
        <v>0</v>
      </c>
      <c r="O303" s="141">
        <f t="shared" si="74"/>
        <v>3</v>
      </c>
      <c r="P303" s="59">
        <v>158</v>
      </c>
      <c r="Q303" s="141">
        <f t="shared" si="75"/>
        <v>4</v>
      </c>
      <c r="R303" s="59">
        <v>162.30000000000001</v>
      </c>
      <c r="S303" s="59">
        <v>25.7</v>
      </c>
      <c r="T303" s="145">
        <f t="shared" si="76"/>
        <v>648.40000000000009</v>
      </c>
    </row>
    <row r="304" spans="1:20" s="61" customFormat="1" ht="51.75" outlineLevel="1" x14ac:dyDescent="0.3">
      <c r="A304" s="55" t="s">
        <v>190</v>
      </c>
      <c r="B304" s="101" t="s">
        <v>251</v>
      </c>
      <c r="C304" s="110" t="s">
        <v>361</v>
      </c>
      <c r="D304" s="56" t="s">
        <v>354</v>
      </c>
      <c r="E304" s="56" t="s">
        <v>468</v>
      </c>
      <c r="F304" s="56" t="s">
        <v>534</v>
      </c>
      <c r="G304" s="54" t="s">
        <v>745</v>
      </c>
      <c r="H304" s="57">
        <v>45096</v>
      </c>
      <c r="I304" s="57">
        <v>45100</v>
      </c>
      <c r="J304" s="54" t="s">
        <v>416</v>
      </c>
      <c r="K304" s="59">
        <f t="shared" si="68"/>
        <v>195.03640000000001</v>
      </c>
      <c r="L304" s="59">
        <v>545.01499999999999</v>
      </c>
      <c r="M304" s="59">
        <v>545.01499999999999</v>
      </c>
      <c r="N304" s="59">
        <v>0</v>
      </c>
      <c r="O304" s="141">
        <f t="shared" si="74"/>
        <v>4</v>
      </c>
      <c r="P304" s="59">
        <v>167.06200000000001</v>
      </c>
      <c r="Q304" s="141">
        <f t="shared" si="75"/>
        <v>5</v>
      </c>
      <c r="R304" s="59">
        <v>263.10500000000002</v>
      </c>
      <c r="S304" s="59">
        <v>0</v>
      </c>
      <c r="T304" s="145">
        <f t="shared" si="76"/>
        <v>975.18200000000002</v>
      </c>
    </row>
    <row r="305" spans="1:20" s="103" customFormat="1" ht="33" x14ac:dyDescent="0.3">
      <c r="A305" s="98" t="s">
        <v>191</v>
      </c>
      <c r="B305" s="112"/>
      <c r="C305" s="113" t="s">
        <v>361</v>
      </c>
      <c r="D305" s="96"/>
      <c r="E305" s="96"/>
      <c r="F305" s="96"/>
      <c r="G305" s="114"/>
      <c r="H305" s="115"/>
      <c r="I305" s="115"/>
      <c r="J305" s="114"/>
      <c r="K305" s="60">
        <f t="shared" si="68"/>
        <v>150.55599999999998</v>
      </c>
      <c r="L305" s="60">
        <f>SUM(L306)</f>
        <v>349.48</v>
      </c>
      <c r="M305" s="60">
        <f t="shared" ref="M305:T305" si="77">SUM(M306)</f>
        <v>349.48</v>
      </c>
      <c r="N305" s="60">
        <f t="shared" si="77"/>
        <v>0</v>
      </c>
      <c r="O305" s="142">
        <f t="shared" si="77"/>
        <v>4</v>
      </c>
      <c r="P305" s="60">
        <f t="shared" si="77"/>
        <v>160.9</v>
      </c>
      <c r="Q305" s="142">
        <f t="shared" si="77"/>
        <v>5</v>
      </c>
      <c r="R305" s="60">
        <f t="shared" si="77"/>
        <v>242.4</v>
      </c>
      <c r="S305" s="60">
        <f t="shared" si="77"/>
        <v>0</v>
      </c>
      <c r="T305" s="60">
        <f t="shared" si="77"/>
        <v>752.78</v>
      </c>
    </row>
    <row r="306" spans="1:20" s="61" customFormat="1" ht="51.75" outlineLevel="1" x14ac:dyDescent="0.3">
      <c r="A306" s="55" t="s">
        <v>191</v>
      </c>
      <c r="B306" s="101" t="s">
        <v>177</v>
      </c>
      <c r="C306" s="110" t="s">
        <v>361</v>
      </c>
      <c r="D306" s="56" t="s">
        <v>232</v>
      </c>
      <c r="E306" s="56" t="s">
        <v>468</v>
      </c>
      <c r="F306" s="56" t="s">
        <v>534</v>
      </c>
      <c r="G306" s="54" t="s">
        <v>746</v>
      </c>
      <c r="H306" s="57">
        <v>45103</v>
      </c>
      <c r="I306" s="57">
        <v>45107</v>
      </c>
      <c r="J306" s="54" t="s">
        <v>411</v>
      </c>
      <c r="K306" s="59">
        <f t="shared" si="68"/>
        <v>150.55599999999998</v>
      </c>
      <c r="L306" s="59">
        <v>349.48</v>
      </c>
      <c r="M306" s="59">
        <v>349.48</v>
      </c>
      <c r="N306" s="59">
        <v>0</v>
      </c>
      <c r="O306" s="141">
        <f>I306-H306</f>
        <v>4</v>
      </c>
      <c r="P306" s="59">
        <v>160.9</v>
      </c>
      <c r="Q306" s="141">
        <f t="shared" ref="Q306" si="78">I306-H306+1</f>
        <v>5</v>
      </c>
      <c r="R306" s="59">
        <v>242.4</v>
      </c>
      <c r="S306" s="59">
        <v>0</v>
      </c>
      <c r="T306" s="145">
        <f>L306+P306+R306+S306</f>
        <v>752.78</v>
      </c>
    </row>
    <row r="307" spans="1:20" s="103" customFormat="1" ht="33" x14ac:dyDescent="0.3">
      <c r="A307" s="98" t="s">
        <v>192</v>
      </c>
      <c r="B307" s="112"/>
      <c r="C307" s="113" t="s">
        <v>361</v>
      </c>
      <c r="D307" s="96"/>
      <c r="E307" s="96"/>
      <c r="F307" s="96"/>
      <c r="G307" s="114"/>
      <c r="H307" s="115"/>
      <c r="I307" s="115"/>
      <c r="J307" s="114"/>
      <c r="K307" s="60">
        <f t="shared" si="68"/>
        <v>56.385065476190483</v>
      </c>
      <c r="L307" s="60">
        <f>SUM(L308:L320)</f>
        <v>1355.654</v>
      </c>
      <c r="M307" s="60">
        <f t="shared" ref="M307:T307" si="79">SUM(M308:M320)</f>
        <v>1355.654</v>
      </c>
      <c r="N307" s="60">
        <f t="shared" si="79"/>
        <v>0</v>
      </c>
      <c r="O307" s="142">
        <f t="shared" si="79"/>
        <v>155</v>
      </c>
      <c r="P307" s="60">
        <f t="shared" si="79"/>
        <v>3083.0639999999994</v>
      </c>
      <c r="Q307" s="142">
        <f t="shared" si="79"/>
        <v>168</v>
      </c>
      <c r="R307" s="60">
        <f t="shared" si="79"/>
        <v>4747.3269999999993</v>
      </c>
      <c r="S307" s="60">
        <f t="shared" si="79"/>
        <v>286.64599999999996</v>
      </c>
      <c r="T307" s="60">
        <f t="shared" si="79"/>
        <v>9472.6910000000007</v>
      </c>
    </row>
    <row r="308" spans="1:20" s="61" customFormat="1" ht="86.25" outlineLevel="1" x14ac:dyDescent="0.3">
      <c r="A308" s="55" t="s">
        <v>192</v>
      </c>
      <c r="B308" s="101" t="s">
        <v>178</v>
      </c>
      <c r="C308" s="110" t="s">
        <v>361</v>
      </c>
      <c r="D308" s="56" t="s">
        <v>231</v>
      </c>
      <c r="E308" s="56" t="s">
        <v>468</v>
      </c>
      <c r="F308" s="56" t="s">
        <v>534</v>
      </c>
      <c r="G308" s="54" t="s">
        <v>747</v>
      </c>
      <c r="H308" s="57">
        <v>45039</v>
      </c>
      <c r="I308" s="57">
        <v>45044</v>
      </c>
      <c r="J308" s="54" t="s">
        <v>373</v>
      </c>
      <c r="K308" s="59">
        <f t="shared" si="68"/>
        <v>24.885666666666665</v>
      </c>
      <c r="L308" s="59">
        <v>0</v>
      </c>
      <c r="M308" s="144">
        <v>0</v>
      </c>
      <c r="N308" s="59">
        <v>0</v>
      </c>
      <c r="O308" s="141">
        <f t="shared" ref="O308:O320" si="80">I308-H308</f>
        <v>5</v>
      </c>
      <c r="P308" s="59">
        <v>0</v>
      </c>
      <c r="Q308" s="141">
        <f t="shared" ref="Q308:Q320" si="81">I308-H308+1</f>
        <v>6</v>
      </c>
      <c r="R308" s="59">
        <v>139.31399999999999</v>
      </c>
      <c r="S308" s="59">
        <v>10</v>
      </c>
      <c r="T308" s="145">
        <f t="shared" ref="T308:T320" si="82">L308+P308+R308+S308</f>
        <v>149.31399999999999</v>
      </c>
    </row>
    <row r="309" spans="1:20" s="61" customFormat="1" ht="51.75" outlineLevel="1" x14ac:dyDescent="0.3">
      <c r="A309" s="55" t="s">
        <v>192</v>
      </c>
      <c r="B309" s="101" t="s">
        <v>201</v>
      </c>
      <c r="C309" s="110" t="s">
        <v>361</v>
      </c>
      <c r="D309" s="56" t="s">
        <v>230</v>
      </c>
      <c r="E309" s="56" t="s">
        <v>468</v>
      </c>
      <c r="F309" s="56" t="s">
        <v>534</v>
      </c>
      <c r="G309" s="54" t="s">
        <v>748</v>
      </c>
      <c r="H309" s="57">
        <v>45045</v>
      </c>
      <c r="I309" s="57">
        <v>45053</v>
      </c>
      <c r="J309" s="54" t="s">
        <v>415</v>
      </c>
      <c r="K309" s="59">
        <f t="shared" si="68"/>
        <v>64.697111111111113</v>
      </c>
      <c r="L309" s="59">
        <v>0</v>
      </c>
      <c r="M309" s="144">
        <v>0</v>
      </c>
      <c r="N309" s="59">
        <v>0</v>
      </c>
      <c r="O309" s="141">
        <f t="shared" si="80"/>
        <v>8</v>
      </c>
      <c r="P309" s="59">
        <v>0</v>
      </c>
      <c r="Q309" s="141">
        <f t="shared" si="81"/>
        <v>9</v>
      </c>
      <c r="R309" s="59">
        <v>511.2</v>
      </c>
      <c r="S309" s="59">
        <v>71.073999999999998</v>
      </c>
      <c r="T309" s="145">
        <f t="shared" si="82"/>
        <v>582.274</v>
      </c>
    </row>
    <row r="310" spans="1:20" s="61" customFormat="1" ht="51.75" outlineLevel="1" x14ac:dyDescent="0.3">
      <c r="A310" s="55" t="s">
        <v>192</v>
      </c>
      <c r="B310" s="101" t="s">
        <v>201</v>
      </c>
      <c r="C310" s="110" t="s">
        <v>361</v>
      </c>
      <c r="D310" s="56" t="s">
        <v>230</v>
      </c>
      <c r="E310" s="56" t="s">
        <v>468</v>
      </c>
      <c r="F310" s="56" t="s">
        <v>534</v>
      </c>
      <c r="G310" s="54" t="s">
        <v>749</v>
      </c>
      <c r="H310" s="57">
        <v>45045</v>
      </c>
      <c r="I310" s="57">
        <v>45053</v>
      </c>
      <c r="J310" s="54" t="s">
        <v>415</v>
      </c>
      <c r="K310" s="59">
        <f t="shared" si="68"/>
        <v>64.347111111111118</v>
      </c>
      <c r="L310" s="59">
        <v>0</v>
      </c>
      <c r="M310" s="144">
        <v>0</v>
      </c>
      <c r="N310" s="59">
        <v>0</v>
      </c>
      <c r="O310" s="141">
        <f t="shared" si="80"/>
        <v>8</v>
      </c>
      <c r="P310" s="59">
        <v>0</v>
      </c>
      <c r="Q310" s="141">
        <f t="shared" si="81"/>
        <v>9</v>
      </c>
      <c r="R310" s="59">
        <v>511.2</v>
      </c>
      <c r="S310" s="59">
        <v>67.923999999999992</v>
      </c>
      <c r="T310" s="145">
        <f t="shared" si="82"/>
        <v>579.12400000000002</v>
      </c>
    </row>
    <row r="311" spans="1:20" s="61" customFormat="1" ht="51.75" outlineLevel="1" x14ac:dyDescent="0.3">
      <c r="A311" s="55" t="s">
        <v>192</v>
      </c>
      <c r="B311" s="101" t="s">
        <v>201</v>
      </c>
      <c r="C311" s="110" t="s">
        <v>361</v>
      </c>
      <c r="D311" s="56" t="s">
        <v>230</v>
      </c>
      <c r="E311" s="56" t="s">
        <v>468</v>
      </c>
      <c r="F311" s="56" t="s">
        <v>534</v>
      </c>
      <c r="G311" s="54" t="s">
        <v>750</v>
      </c>
      <c r="H311" s="57">
        <v>45045</v>
      </c>
      <c r="I311" s="57">
        <v>45053</v>
      </c>
      <c r="J311" s="54" t="s">
        <v>415</v>
      </c>
      <c r="K311" s="59">
        <f t="shared" si="68"/>
        <v>64.547111111111107</v>
      </c>
      <c r="L311" s="59">
        <v>0</v>
      </c>
      <c r="M311" s="144">
        <v>0</v>
      </c>
      <c r="N311" s="59">
        <v>0</v>
      </c>
      <c r="O311" s="141">
        <f t="shared" si="80"/>
        <v>8</v>
      </c>
      <c r="P311" s="59">
        <v>0</v>
      </c>
      <c r="Q311" s="141">
        <f t="shared" si="81"/>
        <v>9</v>
      </c>
      <c r="R311" s="59">
        <v>511.2</v>
      </c>
      <c r="S311" s="59">
        <v>69.724000000000004</v>
      </c>
      <c r="T311" s="145">
        <f t="shared" si="82"/>
        <v>580.92399999999998</v>
      </c>
    </row>
    <row r="312" spans="1:20" s="61" customFormat="1" ht="51.75" outlineLevel="1" x14ac:dyDescent="0.3">
      <c r="A312" s="55" t="s">
        <v>192</v>
      </c>
      <c r="B312" s="101" t="s">
        <v>201</v>
      </c>
      <c r="C312" s="110" t="s">
        <v>361</v>
      </c>
      <c r="D312" s="56" t="s">
        <v>230</v>
      </c>
      <c r="E312" s="56" t="s">
        <v>468</v>
      </c>
      <c r="F312" s="56" t="s">
        <v>534</v>
      </c>
      <c r="G312" s="54" t="s">
        <v>751</v>
      </c>
      <c r="H312" s="57">
        <v>45045</v>
      </c>
      <c r="I312" s="57">
        <v>45053</v>
      </c>
      <c r="J312" s="54" t="s">
        <v>415</v>
      </c>
      <c r="K312" s="59">
        <f t="shared" si="68"/>
        <v>64.347111111111118</v>
      </c>
      <c r="L312" s="59">
        <v>0</v>
      </c>
      <c r="M312" s="144">
        <v>0</v>
      </c>
      <c r="N312" s="59">
        <v>0</v>
      </c>
      <c r="O312" s="141">
        <f t="shared" si="80"/>
        <v>8</v>
      </c>
      <c r="P312" s="59">
        <v>0</v>
      </c>
      <c r="Q312" s="141">
        <f t="shared" si="81"/>
        <v>9</v>
      </c>
      <c r="R312" s="59">
        <v>511.2</v>
      </c>
      <c r="S312" s="59">
        <v>67.923999999999992</v>
      </c>
      <c r="T312" s="145">
        <f t="shared" si="82"/>
        <v>579.12400000000002</v>
      </c>
    </row>
    <row r="313" spans="1:20" s="61" customFormat="1" ht="86.25" outlineLevel="1" x14ac:dyDescent="0.3">
      <c r="A313" s="55" t="s">
        <v>192</v>
      </c>
      <c r="B313" s="101" t="s">
        <v>202</v>
      </c>
      <c r="C313" s="110" t="s">
        <v>361</v>
      </c>
      <c r="D313" s="56" t="s">
        <v>229</v>
      </c>
      <c r="E313" s="56" t="s">
        <v>468</v>
      </c>
      <c r="F313" s="56" t="s">
        <v>534</v>
      </c>
      <c r="G313" s="54" t="s">
        <v>752</v>
      </c>
      <c r="H313" s="57">
        <v>45070</v>
      </c>
      <c r="I313" s="57">
        <v>45081</v>
      </c>
      <c r="J313" s="54" t="s">
        <v>414</v>
      </c>
      <c r="K313" s="59">
        <f t="shared" si="68"/>
        <v>96.208666666666673</v>
      </c>
      <c r="L313" s="59">
        <v>516.88400000000001</v>
      </c>
      <c r="M313" s="59">
        <v>516.88400000000001</v>
      </c>
      <c r="N313" s="59">
        <v>0</v>
      </c>
      <c r="O313" s="141">
        <f t="shared" si="80"/>
        <v>11</v>
      </c>
      <c r="P313" s="59">
        <v>288.42</v>
      </c>
      <c r="Q313" s="141">
        <f t="shared" si="81"/>
        <v>12</v>
      </c>
      <c r="R313" s="59">
        <v>349.2</v>
      </c>
      <c r="S313" s="59">
        <v>0</v>
      </c>
      <c r="T313" s="145">
        <f t="shared" si="82"/>
        <v>1154.5040000000001</v>
      </c>
    </row>
    <row r="314" spans="1:20" s="61" customFormat="1" ht="86.25" outlineLevel="1" x14ac:dyDescent="0.3">
      <c r="A314" s="55" t="s">
        <v>192</v>
      </c>
      <c r="B314" s="101" t="s">
        <v>202</v>
      </c>
      <c r="C314" s="110" t="s">
        <v>361</v>
      </c>
      <c r="D314" s="56" t="s">
        <v>229</v>
      </c>
      <c r="E314" s="56" t="s">
        <v>468</v>
      </c>
      <c r="F314" s="56" t="s">
        <v>534</v>
      </c>
      <c r="G314" s="54" t="s">
        <v>753</v>
      </c>
      <c r="H314" s="57">
        <v>45070</v>
      </c>
      <c r="I314" s="57">
        <v>45081</v>
      </c>
      <c r="J314" s="54" t="s">
        <v>414</v>
      </c>
      <c r="K314" s="59">
        <f t="shared" si="68"/>
        <v>53.067000000000007</v>
      </c>
      <c r="L314" s="59">
        <v>0</v>
      </c>
      <c r="M314" s="144">
        <v>0</v>
      </c>
      <c r="N314" s="59">
        <v>0</v>
      </c>
      <c r="O314" s="141">
        <f t="shared" si="80"/>
        <v>11</v>
      </c>
      <c r="P314" s="59">
        <v>288.42</v>
      </c>
      <c r="Q314" s="141">
        <f t="shared" si="81"/>
        <v>12</v>
      </c>
      <c r="R314" s="59">
        <v>348.38400000000001</v>
      </c>
      <c r="S314" s="59">
        <v>0</v>
      </c>
      <c r="T314" s="145">
        <f t="shared" si="82"/>
        <v>636.80400000000009</v>
      </c>
    </row>
    <row r="315" spans="1:20" s="61" customFormat="1" ht="86.25" outlineLevel="1" x14ac:dyDescent="0.3">
      <c r="A315" s="55" t="s">
        <v>192</v>
      </c>
      <c r="B315" s="101" t="s">
        <v>202</v>
      </c>
      <c r="C315" s="110" t="s">
        <v>361</v>
      </c>
      <c r="D315" s="56" t="s">
        <v>229</v>
      </c>
      <c r="E315" s="56" t="s">
        <v>468</v>
      </c>
      <c r="F315" s="56" t="s">
        <v>534</v>
      </c>
      <c r="G315" s="54" t="s">
        <v>752</v>
      </c>
      <c r="H315" s="57">
        <v>45082</v>
      </c>
      <c r="I315" s="57">
        <v>45090</v>
      </c>
      <c r="J315" s="54" t="s">
        <v>396</v>
      </c>
      <c r="K315" s="59">
        <f t="shared" si="68"/>
        <v>69.192666666666668</v>
      </c>
      <c r="L315" s="59">
        <v>235.54400000000001</v>
      </c>
      <c r="M315" s="59">
        <v>235.54400000000001</v>
      </c>
      <c r="N315" s="59">
        <v>0</v>
      </c>
      <c r="O315" s="141">
        <f t="shared" si="80"/>
        <v>8</v>
      </c>
      <c r="P315" s="59">
        <v>250.614</v>
      </c>
      <c r="Q315" s="141">
        <f t="shared" si="81"/>
        <v>9</v>
      </c>
      <c r="R315" s="59">
        <v>136.57599999999999</v>
      </c>
      <c r="S315" s="59">
        <v>0</v>
      </c>
      <c r="T315" s="145">
        <f t="shared" si="82"/>
        <v>622.73400000000004</v>
      </c>
    </row>
    <row r="316" spans="1:20" s="61" customFormat="1" ht="86.25" outlineLevel="1" x14ac:dyDescent="0.3">
      <c r="A316" s="55" t="s">
        <v>192</v>
      </c>
      <c r="B316" s="101" t="s">
        <v>202</v>
      </c>
      <c r="C316" s="110" t="s">
        <v>361</v>
      </c>
      <c r="D316" s="56" t="s">
        <v>229</v>
      </c>
      <c r="E316" s="56" t="s">
        <v>468</v>
      </c>
      <c r="F316" s="56" t="s">
        <v>534</v>
      </c>
      <c r="G316" s="54" t="s">
        <v>753</v>
      </c>
      <c r="H316" s="57">
        <v>45082</v>
      </c>
      <c r="I316" s="57">
        <v>45090</v>
      </c>
      <c r="J316" s="54" t="s">
        <v>396</v>
      </c>
      <c r="K316" s="59">
        <f t="shared" si="68"/>
        <v>42.985555555555557</v>
      </c>
      <c r="L316" s="59">
        <v>0</v>
      </c>
      <c r="M316" s="144">
        <v>0</v>
      </c>
      <c r="N316" s="59">
        <v>0</v>
      </c>
      <c r="O316" s="141">
        <f t="shared" si="80"/>
        <v>8</v>
      </c>
      <c r="P316" s="59">
        <v>250.614</v>
      </c>
      <c r="Q316" s="141">
        <f t="shared" si="81"/>
        <v>9</v>
      </c>
      <c r="R316" s="59">
        <v>136.256</v>
      </c>
      <c r="S316" s="59">
        <v>0</v>
      </c>
      <c r="T316" s="145">
        <f t="shared" si="82"/>
        <v>386.87</v>
      </c>
    </row>
    <row r="317" spans="1:20" s="61" customFormat="1" ht="86.25" outlineLevel="1" x14ac:dyDescent="0.3">
      <c r="A317" s="55" t="s">
        <v>192</v>
      </c>
      <c r="B317" s="101" t="s">
        <v>202</v>
      </c>
      <c r="C317" s="110" t="s">
        <v>361</v>
      </c>
      <c r="D317" s="56" t="s">
        <v>229</v>
      </c>
      <c r="E317" s="56" t="s">
        <v>468</v>
      </c>
      <c r="F317" s="56" t="s">
        <v>534</v>
      </c>
      <c r="G317" s="54" t="s">
        <v>752</v>
      </c>
      <c r="H317" s="57">
        <v>45091</v>
      </c>
      <c r="I317" s="57">
        <v>45100</v>
      </c>
      <c r="J317" s="54" t="s">
        <v>364</v>
      </c>
      <c r="K317" s="59">
        <f t="shared" si="68"/>
        <v>125.07659999999998</v>
      </c>
      <c r="L317" s="59">
        <v>286.33999999999997</v>
      </c>
      <c r="M317" s="59">
        <v>286.33999999999997</v>
      </c>
      <c r="N317" s="59">
        <v>0</v>
      </c>
      <c r="O317" s="141">
        <f t="shared" si="80"/>
        <v>9</v>
      </c>
      <c r="P317" s="59">
        <v>564.01</v>
      </c>
      <c r="Q317" s="141">
        <f t="shared" si="81"/>
        <v>10</v>
      </c>
      <c r="R317" s="59">
        <v>400.416</v>
      </c>
      <c r="S317" s="59">
        <v>0</v>
      </c>
      <c r="T317" s="145">
        <f t="shared" si="82"/>
        <v>1250.7659999999998</v>
      </c>
    </row>
    <row r="318" spans="1:20" s="61" customFormat="1" ht="86.25" outlineLevel="1" x14ac:dyDescent="0.3">
      <c r="A318" s="55" t="s">
        <v>192</v>
      </c>
      <c r="B318" s="101" t="s">
        <v>202</v>
      </c>
      <c r="C318" s="110" t="s">
        <v>361</v>
      </c>
      <c r="D318" s="56" t="s">
        <v>229</v>
      </c>
      <c r="E318" s="56" t="s">
        <v>468</v>
      </c>
      <c r="F318" s="56" t="s">
        <v>534</v>
      </c>
      <c r="G318" s="54" t="s">
        <v>753</v>
      </c>
      <c r="H318" s="57">
        <v>45091</v>
      </c>
      <c r="I318" s="57">
        <v>45100</v>
      </c>
      <c r="J318" s="54" t="s">
        <v>364</v>
      </c>
      <c r="K318" s="59">
        <f t="shared" si="68"/>
        <v>93.447800000000001</v>
      </c>
      <c r="L318" s="59">
        <v>0</v>
      </c>
      <c r="M318" s="144">
        <v>0</v>
      </c>
      <c r="N318" s="59">
        <v>0</v>
      </c>
      <c r="O318" s="141">
        <f t="shared" si="80"/>
        <v>9</v>
      </c>
      <c r="P318" s="59">
        <v>535.01</v>
      </c>
      <c r="Q318" s="141">
        <f t="shared" si="81"/>
        <v>10</v>
      </c>
      <c r="R318" s="59">
        <v>399.46800000000002</v>
      </c>
      <c r="S318" s="59">
        <v>0</v>
      </c>
      <c r="T318" s="145">
        <f t="shared" si="82"/>
        <v>934.47800000000007</v>
      </c>
    </row>
    <row r="319" spans="1:20" s="61" customFormat="1" ht="86.25" outlineLevel="1" x14ac:dyDescent="0.3">
      <c r="A319" s="55" t="s">
        <v>192</v>
      </c>
      <c r="B319" s="101" t="s">
        <v>202</v>
      </c>
      <c r="C319" s="110" t="s">
        <v>361</v>
      </c>
      <c r="D319" s="56" t="s">
        <v>229</v>
      </c>
      <c r="E319" s="56" t="s">
        <v>468</v>
      </c>
      <c r="F319" s="56" t="s">
        <v>534</v>
      </c>
      <c r="G319" s="54" t="s">
        <v>752</v>
      </c>
      <c r="H319" s="57">
        <v>45101</v>
      </c>
      <c r="I319" s="57">
        <v>45132</v>
      </c>
      <c r="J319" s="54" t="s">
        <v>384</v>
      </c>
      <c r="K319" s="59">
        <f t="shared" si="68"/>
        <v>36.4624375</v>
      </c>
      <c r="L319" s="59">
        <v>316.88600000000002</v>
      </c>
      <c r="M319" s="59">
        <v>316.88600000000002</v>
      </c>
      <c r="N319" s="59">
        <v>0</v>
      </c>
      <c r="O319" s="141">
        <f t="shared" si="80"/>
        <v>31</v>
      </c>
      <c r="P319" s="59">
        <v>452.988</v>
      </c>
      <c r="Q319" s="141">
        <f t="shared" si="81"/>
        <v>32</v>
      </c>
      <c r="R319" s="59">
        <v>396.92399999999998</v>
      </c>
      <c r="S319" s="59">
        <v>0</v>
      </c>
      <c r="T319" s="145">
        <f t="shared" si="82"/>
        <v>1166.798</v>
      </c>
    </row>
    <row r="320" spans="1:20" s="61" customFormat="1" ht="86.25" outlineLevel="1" x14ac:dyDescent="0.3">
      <c r="A320" s="55" t="s">
        <v>192</v>
      </c>
      <c r="B320" s="101" t="s">
        <v>202</v>
      </c>
      <c r="C320" s="110" t="s">
        <v>361</v>
      </c>
      <c r="D320" s="56" t="s">
        <v>229</v>
      </c>
      <c r="E320" s="56" t="s">
        <v>468</v>
      </c>
      <c r="F320" s="56" t="s">
        <v>534</v>
      </c>
      <c r="G320" s="54" t="s">
        <v>753</v>
      </c>
      <c r="H320" s="57">
        <v>45101</v>
      </c>
      <c r="I320" s="57">
        <v>45132</v>
      </c>
      <c r="J320" s="54" t="s">
        <v>384</v>
      </c>
      <c r="K320" s="59">
        <f t="shared" si="68"/>
        <v>26.530531249999999</v>
      </c>
      <c r="L320" s="59">
        <v>0</v>
      </c>
      <c r="M320" s="144">
        <v>0</v>
      </c>
      <c r="N320" s="59">
        <v>0</v>
      </c>
      <c r="O320" s="141">
        <f t="shared" si="80"/>
        <v>31</v>
      </c>
      <c r="P320" s="59">
        <v>452.988</v>
      </c>
      <c r="Q320" s="141">
        <f t="shared" si="81"/>
        <v>32</v>
      </c>
      <c r="R320" s="59">
        <v>395.98899999999998</v>
      </c>
      <c r="S320" s="59">
        <v>0</v>
      </c>
      <c r="T320" s="145">
        <f t="shared" si="82"/>
        <v>848.97699999999998</v>
      </c>
    </row>
    <row r="321" spans="1:20" s="103" customFormat="1" ht="33" x14ac:dyDescent="0.3">
      <c r="A321" s="98" t="s">
        <v>193</v>
      </c>
      <c r="B321" s="112"/>
      <c r="C321" s="113" t="s">
        <v>361</v>
      </c>
      <c r="D321" s="96"/>
      <c r="E321" s="96"/>
      <c r="F321" s="96"/>
      <c r="G321" s="114"/>
      <c r="H321" s="115"/>
      <c r="I321" s="115"/>
      <c r="J321" s="114"/>
      <c r="K321" s="60">
        <f t="shared" si="68"/>
        <v>271.19200000000001</v>
      </c>
      <c r="L321" s="60">
        <f>SUM(L322)</f>
        <v>369.46100000000001</v>
      </c>
      <c r="M321" s="60">
        <f t="shared" ref="M321:T321" si="83">SUM(M322)</f>
        <v>369.46100000000001</v>
      </c>
      <c r="N321" s="60">
        <f t="shared" si="83"/>
        <v>0</v>
      </c>
      <c r="O321" s="142">
        <f t="shared" si="83"/>
        <v>1</v>
      </c>
      <c r="P321" s="60">
        <f t="shared" si="83"/>
        <v>28.067</v>
      </c>
      <c r="Q321" s="142">
        <f t="shared" si="83"/>
        <v>2</v>
      </c>
      <c r="R321" s="60">
        <f t="shared" si="83"/>
        <v>118.84</v>
      </c>
      <c r="S321" s="60">
        <f t="shared" si="83"/>
        <v>26.015999999999998</v>
      </c>
      <c r="T321" s="60">
        <f t="shared" si="83"/>
        <v>542.38400000000001</v>
      </c>
    </row>
    <row r="322" spans="1:20" s="61" customFormat="1" ht="69" outlineLevel="1" x14ac:dyDescent="0.3">
      <c r="A322" s="55" t="s">
        <v>193</v>
      </c>
      <c r="B322" s="101" t="s">
        <v>179</v>
      </c>
      <c r="C322" s="110" t="s">
        <v>361</v>
      </c>
      <c r="D322" s="56" t="s">
        <v>228</v>
      </c>
      <c r="E322" s="56" t="s">
        <v>468</v>
      </c>
      <c r="F322" s="56" t="s">
        <v>534</v>
      </c>
      <c r="G322" s="54" t="s">
        <v>811</v>
      </c>
      <c r="H322" s="57">
        <v>45104</v>
      </c>
      <c r="I322" s="57">
        <v>45105</v>
      </c>
      <c r="J322" s="54" t="s">
        <v>376</v>
      </c>
      <c r="K322" s="59">
        <f t="shared" si="68"/>
        <v>271.19200000000001</v>
      </c>
      <c r="L322" s="59">
        <v>369.46100000000001</v>
      </c>
      <c r="M322" s="59">
        <v>369.46100000000001</v>
      </c>
      <c r="N322" s="59">
        <v>0</v>
      </c>
      <c r="O322" s="141">
        <f>I322-H322</f>
        <v>1</v>
      </c>
      <c r="P322" s="59">
        <v>28.067</v>
      </c>
      <c r="Q322" s="141">
        <f t="shared" ref="Q322" si="84">I322-H322+1</f>
        <v>2</v>
      </c>
      <c r="R322" s="59">
        <v>118.84</v>
      </c>
      <c r="S322" s="59">
        <v>26.015999999999998</v>
      </c>
      <c r="T322" s="145">
        <f>L322+P322+R322+S322</f>
        <v>542.38400000000001</v>
      </c>
    </row>
    <row r="323" spans="1:20" s="148" customFormat="1" ht="33" x14ac:dyDescent="0.3">
      <c r="A323" s="147" t="s">
        <v>194</v>
      </c>
      <c r="B323" s="151"/>
      <c r="C323" s="152" t="s">
        <v>361</v>
      </c>
      <c r="D323" s="146"/>
      <c r="E323" s="146"/>
      <c r="F323" s="146"/>
      <c r="G323" s="153"/>
      <c r="H323" s="154"/>
      <c r="I323" s="154"/>
      <c r="J323" s="153"/>
      <c r="K323" s="145">
        <f>T323/Q323</f>
        <v>86.054555555555538</v>
      </c>
      <c r="L323" s="145">
        <f t="shared" ref="L323:S323" si="85">SUM(L324:L326)</f>
        <v>390.93099999999998</v>
      </c>
      <c r="M323" s="145">
        <f t="shared" si="85"/>
        <v>390.93099999999998</v>
      </c>
      <c r="N323" s="145">
        <f t="shared" si="85"/>
        <v>0</v>
      </c>
      <c r="O323" s="142">
        <f t="shared" si="85"/>
        <v>6</v>
      </c>
      <c r="P323" s="145">
        <f t="shared" si="85"/>
        <v>160.57400000000001</v>
      </c>
      <c r="Q323" s="142">
        <f t="shared" si="85"/>
        <v>9</v>
      </c>
      <c r="R323" s="145">
        <f t="shared" si="85"/>
        <v>222.98599999999999</v>
      </c>
      <c r="S323" s="145">
        <f t="shared" si="85"/>
        <v>0</v>
      </c>
      <c r="T323" s="145">
        <f>SUM(T324:T326)</f>
        <v>774.49099999999987</v>
      </c>
    </row>
    <row r="324" spans="1:20" s="61" customFormat="1" ht="51.75" outlineLevel="1" x14ac:dyDescent="0.3">
      <c r="A324" s="55" t="s">
        <v>194</v>
      </c>
      <c r="B324" s="101" t="s">
        <v>180</v>
      </c>
      <c r="C324" s="110" t="s">
        <v>361</v>
      </c>
      <c r="D324" s="56" t="s">
        <v>227</v>
      </c>
      <c r="E324" s="56" t="s">
        <v>468</v>
      </c>
      <c r="F324" s="56" t="s">
        <v>534</v>
      </c>
      <c r="G324" s="54" t="s">
        <v>709</v>
      </c>
      <c r="H324" s="57">
        <v>45019</v>
      </c>
      <c r="I324" s="57">
        <v>45021</v>
      </c>
      <c r="J324" s="54" t="s">
        <v>380</v>
      </c>
      <c r="K324" s="59">
        <f t="shared" si="68"/>
        <v>231.40033333333329</v>
      </c>
      <c r="L324" s="59">
        <v>390.93099999999998</v>
      </c>
      <c r="M324" s="59">
        <v>390.93099999999998</v>
      </c>
      <c r="N324" s="59">
        <v>0</v>
      </c>
      <c r="O324" s="141">
        <f t="shared" ref="O324:O326" si="86">I324-H324</f>
        <v>2</v>
      </c>
      <c r="P324" s="59">
        <v>139.01400000000001</v>
      </c>
      <c r="Q324" s="141">
        <f t="shared" ref="Q324:Q326" si="87">I324-H324+1</f>
        <v>3</v>
      </c>
      <c r="R324" s="59">
        <v>164.256</v>
      </c>
      <c r="S324" s="59">
        <v>0</v>
      </c>
      <c r="T324" s="145">
        <f t="shared" ref="T324:T326" si="88">L324+P324+R324+S324</f>
        <v>694.20099999999991</v>
      </c>
    </row>
    <row r="325" spans="1:20" s="61" customFormat="1" ht="51.75" outlineLevel="1" x14ac:dyDescent="0.3">
      <c r="A325" s="55" t="s">
        <v>194</v>
      </c>
      <c r="B325" s="101" t="s">
        <v>200</v>
      </c>
      <c r="C325" s="110" t="s">
        <v>361</v>
      </c>
      <c r="D325" s="56" t="s">
        <v>226</v>
      </c>
      <c r="E325" s="56" t="s">
        <v>468</v>
      </c>
      <c r="F325" s="56" t="s">
        <v>534</v>
      </c>
      <c r="G325" s="54" t="s">
        <v>754</v>
      </c>
      <c r="H325" s="57">
        <v>45041</v>
      </c>
      <c r="I325" s="57">
        <v>45042</v>
      </c>
      <c r="J325" s="54" t="s">
        <v>539</v>
      </c>
      <c r="K325" s="59">
        <f t="shared" si="68"/>
        <v>40.144999999999996</v>
      </c>
      <c r="L325" s="59">
        <v>0</v>
      </c>
      <c r="M325" s="59">
        <v>0</v>
      </c>
      <c r="N325" s="59">
        <v>0</v>
      </c>
      <c r="O325" s="141">
        <f t="shared" si="86"/>
        <v>1</v>
      </c>
      <c r="P325" s="59">
        <v>21.56</v>
      </c>
      <c r="Q325" s="141">
        <f t="shared" si="87"/>
        <v>2</v>
      </c>
      <c r="R325" s="59">
        <v>58.73</v>
      </c>
      <c r="S325" s="59">
        <v>0</v>
      </c>
      <c r="T325" s="145">
        <f t="shared" si="88"/>
        <v>80.289999999999992</v>
      </c>
    </row>
    <row r="326" spans="1:20" s="61" customFormat="1" ht="51.75" outlineLevel="1" x14ac:dyDescent="0.3">
      <c r="A326" s="55" t="s">
        <v>194</v>
      </c>
      <c r="B326" s="101" t="s">
        <v>710</v>
      </c>
      <c r="C326" s="110" t="s">
        <v>361</v>
      </c>
      <c r="D326" s="56" t="s">
        <v>711</v>
      </c>
      <c r="E326" s="56" t="s">
        <v>534</v>
      </c>
      <c r="F326" s="56" t="s">
        <v>468</v>
      </c>
      <c r="G326" s="54" t="s">
        <v>709</v>
      </c>
      <c r="H326" s="57">
        <v>45104</v>
      </c>
      <c r="I326" s="57">
        <v>45107</v>
      </c>
      <c r="J326" s="54" t="s">
        <v>867</v>
      </c>
      <c r="K326" s="59">
        <f t="shared" si="68"/>
        <v>0</v>
      </c>
      <c r="L326" s="59">
        <v>0</v>
      </c>
      <c r="M326" s="144">
        <v>0</v>
      </c>
      <c r="N326" s="59">
        <v>0</v>
      </c>
      <c r="O326" s="141">
        <f t="shared" si="86"/>
        <v>3</v>
      </c>
      <c r="P326" s="59">
        <v>0</v>
      </c>
      <c r="Q326" s="141">
        <f t="shared" si="87"/>
        <v>4</v>
      </c>
      <c r="R326" s="59">
        <v>0</v>
      </c>
      <c r="S326" s="59">
        <v>0</v>
      </c>
      <c r="T326" s="145">
        <f t="shared" si="88"/>
        <v>0</v>
      </c>
    </row>
    <row r="327" spans="1:20" s="103" customFormat="1" ht="34.5" x14ac:dyDescent="0.3">
      <c r="A327" s="98" t="s">
        <v>195</v>
      </c>
      <c r="B327" s="112"/>
      <c r="C327" s="113" t="s">
        <v>361</v>
      </c>
      <c r="D327" s="96"/>
      <c r="E327" s="96"/>
      <c r="F327" s="96"/>
      <c r="G327" s="114"/>
      <c r="H327" s="115"/>
      <c r="I327" s="115"/>
      <c r="J327" s="114"/>
      <c r="K327" s="60">
        <f t="shared" si="68"/>
        <v>54.366626428571429</v>
      </c>
      <c r="L327" s="60">
        <v>0</v>
      </c>
      <c r="M327" s="60">
        <v>0</v>
      </c>
      <c r="N327" s="60">
        <v>0</v>
      </c>
      <c r="O327" s="142">
        <v>6</v>
      </c>
      <c r="P327" s="60">
        <v>1.0023850000000001</v>
      </c>
      <c r="Q327" s="142">
        <v>7</v>
      </c>
      <c r="R327" s="60">
        <v>379.56400000000002</v>
      </c>
      <c r="S327" s="60">
        <v>0</v>
      </c>
      <c r="T327" s="60">
        <v>380.56638500000003</v>
      </c>
    </row>
    <row r="328" spans="1:20" s="61" customFormat="1" ht="69" outlineLevel="1" x14ac:dyDescent="0.3">
      <c r="A328" s="55" t="s">
        <v>195</v>
      </c>
      <c r="B328" s="101" t="s">
        <v>181</v>
      </c>
      <c r="C328" s="110" t="s">
        <v>361</v>
      </c>
      <c r="D328" s="56" t="s">
        <v>225</v>
      </c>
      <c r="E328" s="56" t="s">
        <v>468</v>
      </c>
      <c r="F328" s="56" t="s">
        <v>534</v>
      </c>
      <c r="G328" s="54" t="s">
        <v>755</v>
      </c>
      <c r="H328" s="57">
        <v>45053</v>
      </c>
      <c r="I328" s="57">
        <v>45059</v>
      </c>
      <c r="J328" s="54" t="s">
        <v>535</v>
      </c>
      <c r="K328" s="59">
        <f t="shared" si="68"/>
        <v>54.366626428571429</v>
      </c>
      <c r="L328" s="59">
        <v>0</v>
      </c>
      <c r="M328" s="59">
        <v>0</v>
      </c>
      <c r="N328" s="59">
        <v>0</v>
      </c>
      <c r="O328" s="141">
        <f>I328-H328</f>
        <v>6</v>
      </c>
      <c r="P328" s="59">
        <v>1.0023850000000001</v>
      </c>
      <c r="Q328" s="141">
        <f t="shared" ref="Q328" si="89">I328-H328+1</f>
        <v>7</v>
      </c>
      <c r="R328" s="59">
        <v>379.56400000000002</v>
      </c>
      <c r="S328" s="59">
        <v>0</v>
      </c>
      <c r="T328" s="145">
        <f>L328+P328+R328+S328</f>
        <v>380.56638500000003</v>
      </c>
    </row>
    <row r="329" spans="1:20" s="103" customFormat="1" ht="34.5" x14ac:dyDescent="0.3">
      <c r="A329" s="98" t="s">
        <v>196</v>
      </c>
      <c r="B329" s="112"/>
      <c r="C329" s="113" t="s">
        <v>361</v>
      </c>
      <c r="D329" s="96"/>
      <c r="E329" s="96"/>
      <c r="F329" s="96"/>
      <c r="G329" s="114"/>
      <c r="H329" s="115"/>
      <c r="I329" s="115"/>
      <c r="J329" s="114"/>
      <c r="K329" s="60">
        <f t="shared" si="68"/>
        <v>165.14241666666666</v>
      </c>
      <c r="L329" s="60">
        <f>SUM(L330:L332)</f>
        <v>728.92399999999998</v>
      </c>
      <c r="M329" s="60">
        <f t="shared" ref="M329:T329" si="90">SUM(M330:M332)</f>
        <v>728.92399999999998</v>
      </c>
      <c r="N329" s="60">
        <f t="shared" si="90"/>
        <v>0</v>
      </c>
      <c r="O329" s="142">
        <f t="shared" si="90"/>
        <v>9</v>
      </c>
      <c r="P329" s="60">
        <f t="shared" si="90"/>
        <v>683.3</v>
      </c>
      <c r="Q329" s="142">
        <f t="shared" si="90"/>
        <v>12</v>
      </c>
      <c r="R329" s="60">
        <f t="shared" si="90"/>
        <v>569.48500000000001</v>
      </c>
      <c r="S329" s="60">
        <f t="shared" si="90"/>
        <v>0</v>
      </c>
      <c r="T329" s="60">
        <f t="shared" si="90"/>
        <v>1981.7089999999998</v>
      </c>
    </row>
    <row r="330" spans="1:20" s="61" customFormat="1" ht="51.75" outlineLevel="1" x14ac:dyDescent="0.3">
      <c r="A330" s="55" t="s">
        <v>196</v>
      </c>
      <c r="B330" s="101" t="s">
        <v>182</v>
      </c>
      <c r="C330" s="110" t="s">
        <v>361</v>
      </c>
      <c r="D330" s="56" t="s">
        <v>224</v>
      </c>
      <c r="E330" s="56" t="s">
        <v>468</v>
      </c>
      <c r="F330" s="56" t="s">
        <v>534</v>
      </c>
      <c r="G330" s="54" t="s">
        <v>814</v>
      </c>
      <c r="H330" s="57">
        <v>45056</v>
      </c>
      <c r="I330" s="57">
        <v>45059</v>
      </c>
      <c r="J330" s="54" t="s">
        <v>393</v>
      </c>
      <c r="K330" s="59">
        <f t="shared" si="68"/>
        <v>180.71525</v>
      </c>
      <c r="L330" s="59">
        <v>228.33099999999999</v>
      </c>
      <c r="M330" s="59">
        <v>228.33099999999999</v>
      </c>
      <c r="N330" s="59">
        <v>0</v>
      </c>
      <c r="O330" s="141">
        <f t="shared" ref="O330:O332" si="91">I330-H330</f>
        <v>3</v>
      </c>
      <c r="P330" s="59">
        <v>281.61500000000001</v>
      </c>
      <c r="Q330" s="141">
        <f t="shared" ref="Q330:Q332" si="92">I330-H330+1</f>
        <v>4</v>
      </c>
      <c r="R330" s="59">
        <v>212.91499999999999</v>
      </c>
      <c r="S330" s="59">
        <v>0</v>
      </c>
      <c r="T330" s="145">
        <f t="shared" ref="T330:T332" si="93">L330+P330+R330+S330</f>
        <v>722.86099999999999</v>
      </c>
    </row>
    <row r="331" spans="1:20" s="61" customFormat="1" ht="86.25" outlineLevel="1" x14ac:dyDescent="0.3">
      <c r="A331" s="55" t="s">
        <v>196</v>
      </c>
      <c r="B331" s="101" t="s">
        <v>182</v>
      </c>
      <c r="C331" s="110" t="s">
        <v>361</v>
      </c>
      <c r="D331" s="56" t="s">
        <v>224</v>
      </c>
      <c r="E331" s="56" t="s">
        <v>468</v>
      </c>
      <c r="F331" s="56" t="s">
        <v>534</v>
      </c>
      <c r="G331" s="54" t="s">
        <v>812</v>
      </c>
      <c r="H331" s="57">
        <v>45056</v>
      </c>
      <c r="I331" s="57">
        <v>45059</v>
      </c>
      <c r="J331" s="54" t="s">
        <v>393</v>
      </c>
      <c r="K331" s="59">
        <f t="shared" si="68"/>
        <v>180.71525</v>
      </c>
      <c r="L331" s="59">
        <v>228.33099999999999</v>
      </c>
      <c r="M331" s="59">
        <v>228.33099999999999</v>
      </c>
      <c r="N331" s="59">
        <v>0</v>
      </c>
      <c r="O331" s="141">
        <f t="shared" si="91"/>
        <v>3</v>
      </c>
      <c r="P331" s="59">
        <v>281.61500000000001</v>
      </c>
      <c r="Q331" s="141">
        <f t="shared" si="92"/>
        <v>4</v>
      </c>
      <c r="R331" s="59">
        <v>212.91499999999999</v>
      </c>
      <c r="S331" s="59">
        <v>0</v>
      </c>
      <c r="T331" s="145">
        <f t="shared" si="93"/>
        <v>722.86099999999999</v>
      </c>
    </row>
    <row r="332" spans="1:20" s="61" customFormat="1" ht="86.25" outlineLevel="1" x14ac:dyDescent="0.3">
      <c r="A332" s="55" t="s">
        <v>196</v>
      </c>
      <c r="B332" s="101" t="s">
        <v>199</v>
      </c>
      <c r="C332" s="110" t="s">
        <v>361</v>
      </c>
      <c r="D332" s="56" t="s">
        <v>223</v>
      </c>
      <c r="E332" s="56" t="s">
        <v>468</v>
      </c>
      <c r="F332" s="56" t="s">
        <v>534</v>
      </c>
      <c r="G332" s="54" t="s">
        <v>812</v>
      </c>
      <c r="H332" s="57">
        <v>45088</v>
      </c>
      <c r="I332" s="57">
        <v>45091</v>
      </c>
      <c r="J332" s="54" t="s">
        <v>384</v>
      </c>
      <c r="K332" s="59">
        <f t="shared" si="68"/>
        <v>133.99674999999999</v>
      </c>
      <c r="L332" s="59">
        <v>272.262</v>
      </c>
      <c r="M332" s="59">
        <v>272.262</v>
      </c>
      <c r="N332" s="59">
        <v>0</v>
      </c>
      <c r="O332" s="141">
        <f t="shared" si="91"/>
        <v>3</v>
      </c>
      <c r="P332" s="59">
        <v>120.07</v>
      </c>
      <c r="Q332" s="141">
        <f t="shared" si="92"/>
        <v>4</v>
      </c>
      <c r="R332" s="59">
        <v>143.655</v>
      </c>
      <c r="S332" s="59">
        <v>0</v>
      </c>
      <c r="T332" s="145">
        <f t="shared" si="93"/>
        <v>535.98699999999997</v>
      </c>
    </row>
    <row r="333" spans="1:20" s="103" customFormat="1" ht="33" x14ac:dyDescent="0.3">
      <c r="A333" s="98" t="s">
        <v>197</v>
      </c>
      <c r="B333" s="112"/>
      <c r="C333" s="113" t="s">
        <v>361</v>
      </c>
      <c r="D333" s="96"/>
      <c r="E333" s="96"/>
      <c r="F333" s="96"/>
      <c r="G333" s="114"/>
      <c r="H333" s="115"/>
      <c r="I333" s="115"/>
      <c r="J333" s="114"/>
      <c r="K333" s="60">
        <f t="shared" ref="K333:K350" si="94">T333/Q333</f>
        <v>176.0154</v>
      </c>
      <c r="L333" s="60">
        <f>SUM(L334)</f>
        <v>148.81100000000001</v>
      </c>
      <c r="M333" s="60">
        <f t="shared" ref="M333:T333" si="95">SUM(M334)</f>
        <v>148.81100000000001</v>
      </c>
      <c r="N333" s="60">
        <f t="shared" si="95"/>
        <v>0</v>
      </c>
      <c r="O333" s="142">
        <f t="shared" si="95"/>
        <v>1</v>
      </c>
      <c r="P333" s="60">
        <f t="shared" si="95"/>
        <v>103.54179999999999</v>
      </c>
      <c r="Q333" s="142">
        <f t="shared" si="95"/>
        <v>2</v>
      </c>
      <c r="R333" s="60">
        <f t="shared" si="95"/>
        <v>99.677999999999997</v>
      </c>
      <c r="S333" s="60">
        <f t="shared" si="95"/>
        <v>0</v>
      </c>
      <c r="T333" s="60">
        <f t="shared" si="95"/>
        <v>352.0308</v>
      </c>
    </row>
    <row r="334" spans="1:20" s="61" customFormat="1" ht="51.75" outlineLevel="1" x14ac:dyDescent="0.3">
      <c r="A334" s="55" t="s">
        <v>197</v>
      </c>
      <c r="B334" s="101" t="s">
        <v>183</v>
      </c>
      <c r="C334" s="110" t="s">
        <v>361</v>
      </c>
      <c r="D334" s="56" t="s">
        <v>222</v>
      </c>
      <c r="E334" s="56" t="s">
        <v>468</v>
      </c>
      <c r="F334" s="56" t="s">
        <v>534</v>
      </c>
      <c r="G334" s="54" t="s">
        <v>756</v>
      </c>
      <c r="H334" s="57">
        <v>45070</v>
      </c>
      <c r="I334" s="57">
        <v>45071</v>
      </c>
      <c r="J334" s="54" t="s">
        <v>364</v>
      </c>
      <c r="K334" s="59">
        <f t="shared" si="94"/>
        <v>176.0154</v>
      </c>
      <c r="L334" s="59">
        <v>148.81100000000001</v>
      </c>
      <c r="M334" s="59">
        <v>148.81100000000001</v>
      </c>
      <c r="N334" s="59">
        <v>0</v>
      </c>
      <c r="O334" s="141">
        <f>I334-H334</f>
        <v>1</v>
      </c>
      <c r="P334" s="59">
        <v>103.54179999999999</v>
      </c>
      <c r="Q334" s="141">
        <f t="shared" ref="Q334" si="96">I334-H334+1</f>
        <v>2</v>
      </c>
      <c r="R334" s="59">
        <v>99.677999999999997</v>
      </c>
      <c r="S334" s="59">
        <v>0</v>
      </c>
      <c r="T334" s="145">
        <f>L334+P334+R334+S334</f>
        <v>352.0308</v>
      </c>
    </row>
    <row r="335" spans="1:20" s="103" customFormat="1" ht="33" x14ac:dyDescent="0.3">
      <c r="A335" s="98" t="s">
        <v>198</v>
      </c>
      <c r="B335" s="112"/>
      <c r="C335" s="113" t="s">
        <v>361</v>
      </c>
      <c r="D335" s="96"/>
      <c r="E335" s="96"/>
      <c r="F335" s="96"/>
      <c r="G335" s="114"/>
      <c r="H335" s="115"/>
      <c r="I335" s="115"/>
      <c r="J335" s="114"/>
      <c r="K335" s="60">
        <f t="shared" si="94"/>
        <v>193.41677777777778</v>
      </c>
      <c r="L335" s="60">
        <f>SUM(L336:L338)</f>
        <v>1365</v>
      </c>
      <c r="M335" s="60">
        <f t="shared" ref="M335:T335" si="97">SUM(M336:M338)</f>
        <v>1365</v>
      </c>
      <c r="N335" s="60">
        <f t="shared" si="97"/>
        <v>0</v>
      </c>
      <c r="O335" s="142">
        <f t="shared" si="97"/>
        <v>6</v>
      </c>
      <c r="P335" s="60">
        <f t="shared" si="97"/>
        <v>138.19999999999999</v>
      </c>
      <c r="Q335" s="142">
        <f t="shared" si="97"/>
        <v>9</v>
      </c>
      <c r="R335" s="60">
        <f t="shared" si="97"/>
        <v>237.55099999999999</v>
      </c>
      <c r="S335" s="60">
        <f t="shared" si="97"/>
        <v>0</v>
      </c>
      <c r="T335" s="60">
        <f t="shared" si="97"/>
        <v>1740.751</v>
      </c>
    </row>
    <row r="336" spans="1:20" s="61" customFormat="1" ht="51.75" outlineLevel="1" x14ac:dyDescent="0.3">
      <c r="A336" s="55" t="s">
        <v>198</v>
      </c>
      <c r="B336" s="101" t="s">
        <v>184</v>
      </c>
      <c r="C336" s="110" t="s">
        <v>361</v>
      </c>
      <c r="D336" s="56" t="s">
        <v>221</v>
      </c>
      <c r="E336" s="56" t="s">
        <v>468</v>
      </c>
      <c r="F336" s="56" t="s">
        <v>534</v>
      </c>
      <c r="G336" s="54" t="s">
        <v>757</v>
      </c>
      <c r="H336" s="57">
        <v>45054</v>
      </c>
      <c r="I336" s="57">
        <v>45056</v>
      </c>
      <c r="J336" s="54" t="s">
        <v>413</v>
      </c>
      <c r="K336" s="59">
        <f t="shared" si="94"/>
        <v>337.78366666666665</v>
      </c>
      <c r="L336" s="59">
        <v>819</v>
      </c>
      <c r="M336" s="59">
        <v>819</v>
      </c>
      <c r="N336" s="59">
        <v>0</v>
      </c>
      <c r="O336" s="141">
        <f t="shared" ref="O336:O338" si="98">I336-H336</f>
        <v>2</v>
      </c>
      <c r="P336" s="59">
        <v>51.8</v>
      </c>
      <c r="Q336" s="141">
        <f t="shared" ref="Q336:Q338" si="99">I336-H336+1</f>
        <v>3</v>
      </c>
      <c r="R336" s="59">
        <v>142.55099999999999</v>
      </c>
      <c r="S336" s="59">
        <v>0</v>
      </c>
      <c r="T336" s="145">
        <f t="shared" ref="T336:T338" si="100">L336+P336+R336+S336</f>
        <v>1013.3509999999999</v>
      </c>
    </row>
    <row r="337" spans="1:20" s="61" customFormat="1" ht="51.75" outlineLevel="1" x14ac:dyDescent="0.3">
      <c r="A337" s="55" t="s">
        <v>198</v>
      </c>
      <c r="B337" s="101" t="s">
        <v>184</v>
      </c>
      <c r="C337" s="110" t="s">
        <v>361</v>
      </c>
      <c r="D337" s="56" t="s">
        <v>221</v>
      </c>
      <c r="E337" s="56" t="s">
        <v>468</v>
      </c>
      <c r="F337" s="56" t="s">
        <v>534</v>
      </c>
      <c r="G337" s="54" t="s">
        <v>813</v>
      </c>
      <c r="H337" s="57">
        <v>45054</v>
      </c>
      <c r="I337" s="57">
        <v>45056</v>
      </c>
      <c r="J337" s="143" t="s">
        <v>413</v>
      </c>
      <c r="K337" s="59">
        <f t="shared" si="94"/>
        <v>121.23333333333333</v>
      </c>
      <c r="L337" s="59">
        <v>273</v>
      </c>
      <c r="M337" s="59">
        <v>273</v>
      </c>
      <c r="N337" s="59">
        <v>0</v>
      </c>
      <c r="O337" s="141">
        <f t="shared" si="98"/>
        <v>2</v>
      </c>
      <c r="P337" s="59">
        <v>43.2</v>
      </c>
      <c r="Q337" s="141">
        <f t="shared" si="99"/>
        <v>3</v>
      </c>
      <c r="R337" s="59">
        <v>47.5</v>
      </c>
      <c r="S337" s="59">
        <v>0</v>
      </c>
      <c r="T337" s="145">
        <f t="shared" si="100"/>
        <v>363.7</v>
      </c>
    </row>
    <row r="338" spans="1:20" s="61" customFormat="1" ht="69" outlineLevel="1" x14ac:dyDescent="0.3">
      <c r="A338" s="55" t="s">
        <v>198</v>
      </c>
      <c r="B338" s="101" t="s">
        <v>184</v>
      </c>
      <c r="C338" s="110" t="s">
        <v>361</v>
      </c>
      <c r="D338" s="56" t="s">
        <v>221</v>
      </c>
      <c r="E338" s="56" t="s">
        <v>468</v>
      </c>
      <c r="F338" s="56" t="s">
        <v>534</v>
      </c>
      <c r="G338" s="54" t="s">
        <v>815</v>
      </c>
      <c r="H338" s="57">
        <v>45054</v>
      </c>
      <c r="I338" s="57">
        <v>45056</v>
      </c>
      <c r="J338" s="143" t="s">
        <v>413</v>
      </c>
      <c r="K338" s="59">
        <f t="shared" si="94"/>
        <v>121.23333333333333</v>
      </c>
      <c r="L338" s="59">
        <v>273</v>
      </c>
      <c r="M338" s="59">
        <v>273</v>
      </c>
      <c r="N338" s="59">
        <v>0</v>
      </c>
      <c r="O338" s="141">
        <f t="shared" si="98"/>
        <v>2</v>
      </c>
      <c r="P338" s="59">
        <v>43.2</v>
      </c>
      <c r="Q338" s="141">
        <f t="shared" si="99"/>
        <v>3</v>
      </c>
      <c r="R338" s="59">
        <v>47.5</v>
      </c>
      <c r="S338" s="59">
        <v>0</v>
      </c>
      <c r="T338" s="145">
        <f t="shared" si="100"/>
        <v>363.7</v>
      </c>
    </row>
    <row r="339" spans="1:20" s="103" customFormat="1" ht="33" x14ac:dyDescent="0.3">
      <c r="A339" s="98" t="s">
        <v>758</v>
      </c>
      <c r="B339" s="112"/>
      <c r="C339" s="113" t="s">
        <v>361</v>
      </c>
      <c r="D339" s="96"/>
      <c r="E339" s="96"/>
      <c r="F339" s="96"/>
      <c r="G339" s="114"/>
      <c r="H339" s="115"/>
      <c r="I339" s="115"/>
      <c r="J339" s="114"/>
      <c r="K339" s="60">
        <f t="shared" si="94"/>
        <v>0</v>
      </c>
      <c r="L339" s="60">
        <f>SUM(L340:L350)</f>
        <v>0</v>
      </c>
      <c r="M339" s="60">
        <f t="shared" ref="M339:S339" si="101">SUM(M340:M350)</f>
        <v>0</v>
      </c>
      <c r="N339" s="60">
        <f t="shared" si="101"/>
        <v>0</v>
      </c>
      <c r="O339" s="142">
        <f t="shared" si="101"/>
        <v>51</v>
      </c>
      <c r="P339" s="60">
        <f t="shared" si="101"/>
        <v>0</v>
      </c>
      <c r="Q339" s="142">
        <f t="shared" si="101"/>
        <v>62</v>
      </c>
      <c r="R339" s="60">
        <f t="shared" si="101"/>
        <v>0</v>
      </c>
      <c r="S339" s="60">
        <f t="shared" si="101"/>
        <v>0</v>
      </c>
      <c r="T339" s="60">
        <f>SUM(T340:T350)</f>
        <v>0</v>
      </c>
    </row>
    <row r="340" spans="1:20" s="61" customFormat="1" ht="69" outlineLevel="1" x14ac:dyDescent="0.3">
      <c r="A340" s="55" t="s">
        <v>758</v>
      </c>
      <c r="B340" s="101">
        <v>28.1</v>
      </c>
      <c r="C340" s="110" t="s">
        <v>361</v>
      </c>
      <c r="D340" s="56" t="s">
        <v>620</v>
      </c>
      <c r="E340" s="56" t="s">
        <v>534</v>
      </c>
      <c r="F340" s="56" t="s">
        <v>468</v>
      </c>
      <c r="G340" s="54" t="s">
        <v>816</v>
      </c>
      <c r="H340" s="57">
        <v>45116</v>
      </c>
      <c r="I340" s="57">
        <v>45121</v>
      </c>
      <c r="J340" s="54" t="s">
        <v>414</v>
      </c>
      <c r="K340" s="59">
        <f t="shared" si="94"/>
        <v>0</v>
      </c>
      <c r="L340" s="59">
        <v>0</v>
      </c>
      <c r="M340" s="144">
        <v>0</v>
      </c>
      <c r="N340" s="59">
        <v>0</v>
      </c>
      <c r="O340" s="141">
        <f t="shared" ref="O340:O350" si="102">I340-H340</f>
        <v>5</v>
      </c>
      <c r="P340" s="59">
        <v>0</v>
      </c>
      <c r="Q340" s="141">
        <f t="shared" ref="Q340:Q350" si="103">I340-H340+1</f>
        <v>6</v>
      </c>
      <c r="R340" s="59">
        <v>0</v>
      </c>
      <c r="S340" s="59">
        <v>0</v>
      </c>
      <c r="T340" s="145">
        <f t="shared" ref="T340:T350" si="104">L340+P340+R340+S340</f>
        <v>0</v>
      </c>
    </row>
    <row r="341" spans="1:20" s="61" customFormat="1" ht="69" outlineLevel="1" x14ac:dyDescent="0.3">
      <c r="A341" s="55" t="s">
        <v>758</v>
      </c>
      <c r="B341" s="101">
        <v>28.2</v>
      </c>
      <c r="C341" s="110" t="s">
        <v>361</v>
      </c>
      <c r="D341" s="56" t="s">
        <v>621</v>
      </c>
      <c r="E341" s="56" t="s">
        <v>534</v>
      </c>
      <c r="F341" s="56" t="s">
        <v>468</v>
      </c>
      <c r="G341" s="54" t="s">
        <v>817</v>
      </c>
      <c r="H341" s="57">
        <v>45103</v>
      </c>
      <c r="I341" s="57">
        <v>45106</v>
      </c>
      <c r="J341" s="54" t="s">
        <v>615</v>
      </c>
      <c r="K341" s="59">
        <f t="shared" si="94"/>
        <v>0</v>
      </c>
      <c r="L341" s="59">
        <v>0</v>
      </c>
      <c r="M341" s="144">
        <v>0</v>
      </c>
      <c r="N341" s="59">
        <v>0</v>
      </c>
      <c r="O341" s="141">
        <f t="shared" si="102"/>
        <v>3</v>
      </c>
      <c r="P341" s="59">
        <v>0</v>
      </c>
      <c r="Q341" s="141">
        <f t="shared" si="103"/>
        <v>4</v>
      </c>
      <c r="R341" s="59">
        <v>0</v>
      </c>
      <c r="S341" s="59">
        <v>0</v>
      </c>
      <c r="T341" s="145">
        <f t="shared" si="104"/>
        <v>0</v>
      </c>
    </row>
    <row r="342" spans="1:20" s="61" customFormat="1" ht="69" outlineLevel="1" x14ac:dyDescent="0.3">
      <c r="A342" s="55" t="s">
        <v>758</v>
      </c>
      <c r="B342" s="101">
        <v>28.3</v>
      </c>
      <c r="C342" s="110" t="s">
        <v>361</v>
      </c>
      <c r="D342" s="56" t="s">
        <v>622</v>
      </c>
      <c r="E342" s="56" t="s">
        <v>534</v>
      </c>
      <c r="F342" s="56" t="s">
        <v>468</v>
      </c>
      <c r="G342" s="54" t="s">
        <v>869</v>
      </c>
      <c r="H342" s="57">
        <v>45094</v>
      </c>
      <c r="I342" s="57">
        <v>45099</v>
      </c>
      <c r="J342" s="54" t="s">
        <v>616</v>
      </c>
      <c r="K342" s="59">
        <f t="shared" si="94"/>
        <v>0</v>
      </c>
      <c r="L342" s="59">
        <v>0</v>
      </c>
      <c r="M342" s="144">
        <v>0</v>
      </c>
      <c r="N342" s="59">
        <v>0</v>
      </c>
      <c r="O342" s="141">
        <f t="shared" si="102"/>
        <v>5</v>
      </c>
      <c r="P342" s="59">
        <v>0</v>
      </c>
      <c r="Q342" s="141">
        <f t="shared" si="103"/>
        <v>6</v>
      </c>
      <c r="R342" s="59">
        <v>0</v>
      </c>
      <c r="S342" s="59">
        <v>0</v>
      </c>
      <c r="T342" s="145">
        <f t="shared" si="104"/>
        <v>0</v>
      </c>
    </row>
    <row r="343" spans="1:20" s="61" customFormat="1" ht="69" outlineLevel="1" x14ac:dyDescent="0.3">
      <c r="A343" s="55" t="s">
        <v>758</v>
      </c>
      <c r="B343" s="101">
        <v>28.4</v>
      </c>
      <c r="C343" s="110" t="s">
        <v>361</v>
      </c>
      <c r="D343" s="56" t="s">
        <v>623</v>
      </c>
      <c r="E343" s="56" t="s">
        <v>534</v>
      </c>
      <c r="F343" s="56" t="s">
        <v>468</v>
      </c>
      <c r="G343" s="54" t="s">
        <v>868</v>
      </c>
      <c r="H343" s="57">
        <v>45083</v>
      </c>
      <c r="I343" s="57">
        <v>45087</v>
      </c>
      <c r="J343" s="54" t="s">
        <v>380</v>
      </c>
      <c r="K343" s="59">
        <f t="shared" si="94"/>
        <v>0</v>
      </c>
      <c r="L343" s="59">
        <v>0</v>
      </c>
      <c r="M343" s="144">
        <v>0</v>
      </c>
      <c r="N343" s="59">
        <v>0</v>
      </c>
      <c r="O343" s="141">
        <f t="shared" si="102"/>
        <v>4</v>
      </c>
      <c r="P343" s="59">
        <v>0</v>
      </c>
      <c r="Q343" s="141">
        <f t="shared" si="103"/>
        <v>5</v>
      </c>
      <c r="R343" s="59">
        <v>0</v>
      </c>
      <c r="S343" s="59">
        <v>0</v>
      </c>
      <c r="T343" s="145">
        <f t="shared" si="104"/>
        <v>0</v>
      </c>
    </row>
    <row r="344" spans="1:20" s="61" customFormat="1" ht="69" outlineLevel="1" x14ac:dyDescent="0.3">
      <c r="A344" s="55" t="s">
        <v>758</v>
      </c>
      <c r="B344" s="101">
        <v>28.5</v>
      </c>
      <c r="C344" s="110" t="s">
        <v>361</v>
      </c>
      <c r="D344" s="56" t="s">
        <v>624</v>
      </c>
      <c r="E344" s="56" t="s">
        <v>534</v>
      </c>
      <c r="F344" s="56" t="s">
        <v>468</v>
      </c>
      <c r="G344" s="54" t="s">
        <v>870</v>
      </c>
      <c r="H344" s="57">
        <v>45050</v>
      </c>
      <c r="I344" s="57">
        <v>45057</v>
      </c>
      <c r="J344" s="54" t="s">
        <v>585</v>
      </c>
      <c r="K344" s="59">
        <f t="shared" si="94"/>
        <v>0</v>
      </c>
      <c r="L344" s="59">
        <v>0</v>
      </c>
      <c r="M344" s="144">
        <v>0</v>
      </c>
      <c r="N344" s="59">
        <v>0</v>
      </c>
      <c r="O344" s="141">
        <f t="shared" si="102"/>
        <v>7</v>
      </c>
      <c r="P344" s="59">
        <v>0</v>
      </c>
      <c r="Q344" s="141">
        <f t="shared" si="103"/>
        <v>8</v>
      </c>
      <c r="R344" s="59">
        <v>0</v>
      </c>
      <c r="S344" s="59">
        <v>0</v>
      </c>
      <c r="T344" s="145">
        <f t="shared" si="104"/>
        <v>0</v>
      </c>
    </row>
    <row r="345" spans="1:20" s="61" customFormat="1" ht="51.75" outlineLevel="1" x14ac:dyDescent="0.3">
      <c r="A345" s="55" t="s">
        <v>758</v>
      </c>
      <c r="B345" s="101">
        <v>28.6</v>
      </c>
      <c r="C345" s="110" t="s">
        <v>361</v>
      </c>
      <c r="D345" s="56" t="s">
        <v>625</v>
      </c>
      <c r="E345" s="56" t="s">
        <v>534</v>
      </c>
      <c r="F345" s="56" t="s">
        <v>468</v>
      </c>
      <c r="G345" s="54" t="s">
        <v>871</v>
      </c>
      <c r="H345" s="57">
        <v>45082</v>
      </c>
      <c r="I345" s="57">
        <v>45086</v>
      </c>
      <c r="J345" s="54" t="s">
        <v>617</v>
      </c>
      <c r="K345" s="59">
        <f t="shared" si="94"/>
        <v>0</v>
      </c>
      <c r="L345" s="59">
        <v>0</v>
      </c>
      <c r="M345" s="144">
        <v>0</v>
      </c>
      <c r="N345" s="59">
        <v>0</v>
      </c>
      <c r="O345" s="141">
        <f t="shared" si="102"/>
        <v>4</v>
      </c>
      <c r="P345" s="59">
        <v>0</v>
      </c>
      <c r="Q345" s="141">
        <f t="shared" si="103"/>
        <v>5</v>
      </c>
      <c r="R345" s="59">
        <v>0</v>
      </c>
      <c r="S345" s="59">
        <v>0</v>
      </c>
      <c r="T345" s="145">
        <f t="shared" si="104"/>
        <v>0</v>
      </c>
    </row>
    <row r="346" spans="1:20" s="61" customFormat="1" ht="69" outlineLevel="1" x14ac:dyDescent="0.3">
      <c r="A346" s="55" t="s">
        <v>758</v>
      </c>
      <c r="B346" s="101">
        <v>28.7</v>
      </c>
      <c r="C346" s="110" t="s">
        <v>361</v>
      </c>
      <c r="D346" s="56" t="s">
        <v>626</v>
      </c>
      <c r="E346" s="56" t="s">
        <v>534</v>
      </c>
      <c r="F346" s="56" t="s">
        <v>468</v>
      </c>
      <c r="G346" s="54" t="s">
        <v>874</v>
      </c>
      <c r="H346" s="57">
        <v>45069</v>
      </c>
      <c r="I346" s="57">
        <v>45072</v>
      </c>
      <c r="J346" s="54" t="s">
        <v>618</v>
      </c>
      <c r="K346" s="59">
        <f t="shared" si="94"/>
        <v>0</v>
      </c>
      <c r="L346" s="59">
        <v>0</v>
      </c>
      <c r="M346" s="144">
        <v>0</v>
      </c>
      <c r="N346" s="59">
        <v>0</v>
      </c>
      <c r="O346" s="141">
        <f t="shared" si="102"/>
        <v>3</v>
      </c>
      <c r="P346" s="59">
        <v>0</v>
      </c>
      <c r="Q346" s="141">
        <f t="shared" si="103"/>
        <v>4</v>
      </c>
      <c r="R346" s="59">
        <v>0</v>
      </c>
      <c r="S346" s="59">
        <v>0</v>
      </c>
      <c r="T346" s="145">
        <f t="shared" si="104"/>
        <v>0</v>
      </c>
    </row>
    <row r="347" spans="1:20" s="61" customFormat="1" ht="69" outlineLevel="1" x14ac:dyDescent="0.3">
      <c r="A347" s="55" t="s">
        <v>758</v>
      </c>
      <c r="B347" s="101">
        <v>28.8</v>
      </c>
      <c r="C347" s="110" t="s">
        <v>361</v>
      </c>
      <c r="D347" s="56" t="s">
        <v>627</v>
      </c>
      <c r="E347" s="56" t="s">
        <v>534</v>
      </c>
      <c r="F347" s="56" t="s">
        <v>468</v>
      </c>
      <c r="G347" s="54" t="s">
        <v>881</v>
      </c>
      <c r="H347" s="57">
        <v>45054</v>
      </c>
      <c r="I347" s="57">
        <v>45059</v>
      </c>
      <c r="J347" s="54" t="s">
        <v>380</v>
      </c>
      <c r="K347" s="59">
        <f t="shared" si="94"/>
        <v>0</v>
      </c>
      <c r="L347" s="59">
        <v>0</v>
      </c>
      <c r="M347" s="144">
        <v>0</v>
      </c>
      <c r="N347" s="59">
        <v>0</v>
      </c>
      <c r="O347" s="141">
        <f t="shared" si="102"/>
        <v>5</v>
      </c>
      <c r="P347" s="59">
        <v>0</v>
      </c>
      <c r="Q347" s="141">
        <f t="shared" si="103"/>
        <v>6</v>
      </c>
      <c r="R347" s="59">
        <v>0</v>
      </c>
      <c r="S347" s="59">
        <v>0</v>
      </c>
      <c r="T347" s="145">
        <f t="shared" si="104"/>
        <v>0</v>
      </c>
    </row>
    <row r="348" spans="1:20" s="61" customFormat="1" ht="69" outlineLevel="1" x14ac:dyDescent="0.3">
      <c r="A348" s="55" t="s">
        <v>758</v>
      </c>
      <c r="B348" s="101">
        <v>28.9</v>
      </c>
      <c r="C348" s="110" t="s">
        <v>361</v>
      </c>
      <c r="D348" s="56" t="s">
        <v>628</v>
      </c>
      <c r="E348" s="56" t="s">
        <v>534</v>
      </c>
      <c r="F348" s="56" t="s">
        <v>468</v>
      </c>
      <c r="G348" s="54" t="s">
        <v>816</v>
      </c>
      <c r="H348" s="57">
        <v>45067</v>
      </c>
      <c r="I348" s="57">
        <v>45070</v>
      </c>
      <c r="J348" s="54" t="s">
        <v>406</v>
      </c>
      <c r="K348" s="59">
        <f t="shared" si="94"/>
        <v>0</v>
      </c>
      <c r="L348" s="59">
        <v>0</v>
      </c>
      <c r="M348" s="144">
        <v>0</v>
      </c>
      <c r="N348" s="59">
        <v>0</v>
      </c>
      <c r="O348" s="141">
        <f t="shared" si="102"/>
        <v>3</v>
      </c>
      <c r="P348" s="59">
        <v>0</v>
      </c>
      <c r="Q348" s="141">
        <f t="shared" si="103"/>
        <v>4</v>
      </c>
      <c r="R348" s="59">
        <v>0</v>
      </c>
      <c r="S348" s="59">
        <v>0</v>
      </c>
      <c r="T348" s="145">
        <f t="shared" si="104"/>
        <v>0</v>
      </c>
    </row>
    <row r="349" spans="1:20" s="61" customFormat="1" ht="69" outlineLevel="1" x14ac:dyDescent="0.3">
      <c r="A349" s="55" t="s">
        <v>758</v>
      </c>
      <c r="B349" s="101" t="s">
        <v>619</v>
      </c>
      <c r="C349" s="110" t="s">
        <v>361</v>
      </c>
      <c r="D349" s="56" t="s">
        <v>629</v>
      </c>
      <c r="E349" s="56" t="s">
        <v>534</v>
      </c>
      <c r="F349" s="56" t="s">
        <v>468</v>
      </c>
      <c r="G349" s="54" t="s">
        <v>873</v>
      </c>
      <c r="H349" s="57">
        <v>45067</v>
      </c>
      <c r="I349" s="57">
        <v>45073</v>
      </c>
      <c r="J349" s="54" t="s">
        <v>376</v>
      </c>
      <c r="K349" s="59">
        <f t="shared" si="94"/>
        <v>0</v>
      </c>
      <c r="L349" s="59">
        <v>0</v>
      </c>
      <c r="M349" s="144">
        <v>0</v>
      </c>
      <c r="N349" s="59">
        <v>0</v>
      </c>
      <c r="O349" s="141">
        <f t="shared" si="102"/>
        <v>6</v>
      </c>
      <c r="P349" s="59">
        <v>0</v>
      </c>
      <c r="Q349" s="141">
        <f t="shared" si="103"/>
        <v>7</v>
      </c>
      <c r="R349" s="59">
        <v>0</v>
      </c>
      <c r="S349" s="59">
        <v>0</v>
      </c>
      <c r="T349" s="145">
        <f>L349+P349+R349+S349</f>
        <v>0</v>
      </c>
    </row>
    <row r="350" spans="1:20" s="61" customFormat="1" ht="69" outlineLevel="1" x14ac:dyDescent="0.3">
      <c r="A350" s="55" t="s">
        <v>758</v>
      </c>
      <c r="B350" s="101" t="s">
        <v>619</v>
      </c>
      <c r="C350" s="110" t="s">
        <v>361</v>
      </c>
      <c r="D350" s="56" t="s">
        <v>629</v>
      </c>
      <c r="E350" s="56" t="s">
        <v>534</v>
      </c>
      <c r="F350" s="56" t="s">
        <v>468</v>
      </c>
      <c r="G350" s="54" t="s">
        <v>872</v>
      </c>
      <c r="H350" s="57">
        <v>45067</v>
      </c>
      <c r="I350" s="57">
        <v>45073</v>
      </c>
      <c r="J350" s="54" t="s">
        <v>376</v>
      </c>
      <c r="K350" s="59">
        <f t="shared" si="94"/>
        <v>0</v>
      </c>
      <c r="L350" s="59">
        <v>0</v>
      </c>
      <c r="M350" s="144">
        <v>0</v>
      </c>
      <c r="N350" s="59">
        <v>0</v>
      </c>
      <c r="O350" s="141">
        <f t="shared" si="102"/>
        <v>6</v>
      </c>
      <c r="P350" s="59">
        <v>0</v>
      </c>
      <c r="Q350" s="141">
        <f t="shared" si="103"/>
        <v>7</v>
      </c>
      <c r="R350" s="59">
        <v>0</v>
      </c>
      <c r="S350" s="59">
        <v>0</v>
      </c>
      <c r="T350" s="145">
        <f t="shared" si="104"/>
        <v>0</v>
      </c>
    </row>
    <row r="351" spans="1:20" s="103" customFormat="1" ht="18.75" x14ac:dyDescent="0.3">
      <c r="A351" s="133" t="s">
        <v>12</v>
      </c>
      <c r="B351" s="134"/>
      <c r="C351" s="134"/>
      <c r="D351" s="133"/>
      <c r="E351" s="133"/>
      <c r="F351" s="133"/>
      <c r="G351" s="133"/>
      <c r="H351" s="135"/>
      <c r="I351" s="135"/>
      <c r="J351" s="133"/>
      <c r="K351" s="136">
        <f>T351/Q351</f>
        <v>99.444943347795672</v>
      </c>
      <c r="L351" s="156">
        <f t="shared" ref="L351:S351" si="105">L12+L15+L23+L43+L49+L59+L97+L99+L117+L122+L124+L153+L189+L216+L223+L229+L238+L284+L289+L305+L307+L321+L323+L327+L329+L333+L335+L339</f>
        <v>66954.66225899999</v>
      </c>
      <c r="M351" s="156">
        <f t="shared" si="105"/>
        <v>66954.66225899999</v>
      </c>
      <c r="N351" s="156">
        <f t="shared" si="105"/>
        <v>0</v>
      </c>
      <c r="O351" s="157">
        <f t="shared" si="105"/>
        <v>1120</v>
      </c>
      <c r="P351" s="156">
        <f t="shared" si="105"/>
        <v>34185.550185000007</v>
      </c>
      <c r="Q351" s="157">
        <f>Q12+Q15+Q23+Q43+Q49+Q59+Q97+Q99+Q117+Q122+Q124+Q153+Q189+Q216+Q223+Q229+Q238+Q284+Q289+Q305+Q307+Q321+Q323+Q327+Q329+Q333+Q335+Q339</f>
        <v>1429</v>
      </c>
      <c r="R351" s="156">
        <f t="shared" si="105"/>
        <v>39453.044599999987</v>
      </c>
      <c r="S351" s="156">
        <f t="shared" si="105"/>
        <v>1513.567</v>
      </c>
      <c r="T351" s="136">
        <f>T12+T15+T23+T43+T49+T59+T97+T99+T117+T122+T124+T153+T189+T216+T223+T229+T238+T284+T289+T305+T307+T321+T323+T327+T329+T333+T335+T339</f>
        <v>142106.82404400001</v>
      </c>
    </row>
    <row r="352" spans="1:20" s="61" customFormat="1" ht="17.25" x14ac:dyDescent="0.3">
      <c r="A352" s="103"/>
      <c r="B352" s="104"/>
      <c r="C352" s="84"/>
      <c r="D352" s="85"/>
      <c r="H352" s="105"/>
      <c r="I352" s="105"/>
      <c r="L352" s="106"/>
      <c r="M352" s="106"/>
      <c r="N352" s="106"/>
      <c r="O352" s="124"/>
      <c r="P352" s="106"/>
      <c r="Q352" s="124"/>
      <c r="R352" s="106"/>
      <c r="S352" s="106"/>
      <c r="T352" s="107"/>
    </row>
    <row r="353" spans="1:20" s="61" customFormat="1" ht="17.25" x14ac:dyDescent="0.3">
      <c r="A353" s="103"/>
      <c r="B353" s="104"/>
      <c r="C353" s="84"/>
      <c r="D353" s="85"/>
      <c r="H353" s="105"/>
      <c r="I353" s="105"/>
      <c r="L353" s="106"/>
      <c r="M353" s="106"/>
      <c r="N353" s="106"/>
      <c r="O353" s="124"/>
      <c r="P353" s="106"/>
      <c r="Q353" s="124"/>
      <c r="R353" s="106"/>
      <c r="S353" s="106"/>
      <c r="T353" s="150"/>
    </row>
    <row r="354" spans="1:20" s="61" customFormat="1" ht="17.25" x14ac:dyDescent="0.3">
      <c r="A354" s="103"/>
      <c r="B354" s="104"/>
      <c r="C354" s="84"/>
      <c r="D354" s="85"/>
      <c r="H354" s="105"/>
      <c r="I354" s="105"/>
      <c r="K354" s="149"/>
      <c r="L354" s="106"/>
      <c r="M354" s="106"/>
      <c r="N354" s="106"/>
      <c r="O354" s="155"/>
      <c r="P354" s="149"/>
      <c r="Q354" s="124"/>
      <c r="R354" s="106"/>
      <c r="S354" s="106"/>
      <c r="T354" s="150"/>
    </row>
    <row r="355" spans="1:20" s="61" customFormat="1" ht="17.25" x14ac:dyDescent="0.3">
      <c r="A355" s="103"/>
      <c r="B355" s="104"/>
      <c r="C355" s="84"/>
      <c r="D355" s="85"/>
      <c r="H355" s="105"/>
      <c r="I355" s="105"/>
      <c r="K355" s="149"/>
      <c r="L355" s="72"/>
      <c r="M355" s="72"/>
      <c r="N355" s="72"/>
      <c r="O355" s="155"/>
      <c r="P355" s="149"/>
      <c r="Q355" s="118"/>
      <c r="R355" s="72"/>
      <c r="S355" s="72"/>
      <c r="T355" s="150"/>
    </row>
    <row r="356" spans="1:20" s="61" customFormat="1" ht="17.25" x14ac:dyDescent="0.3">
      <c r="A356" s="103"/>
      <c r="B356" s="104"/>
      <c r="C356" s="84"/>
      <c r="D356" s="85"/>
      <c r="H356" s="105"/>
      <c r="I356" s="105"/>
      <c r="K356" s="149"/>
      <c r="L356" s="72"/>
      <c r="M356" s="72"/>
      <c r="N356" s="72"/>
      <c r="O356" s="118"/>
      <c r="P356" s="149"/>
      <c r="Q356" s="118"/>
      <c r="R356" s="72"/>
      <c r="S356" s="72"/>
      <c r="T356" s="150"/>
    </row>
    <row r="357" spans="1:20" s="61" customFormat="1" ht="17.25" x14ac:dyDescent="0.3">
      <c r="A357" s="103"/>
      <c r="B357" s="104"/>
      <c r="C357" s="84"/>
      <c r="D357" s="85"/>
      <c r="H357" s="105"/>
      <c r="I357" s="105"/>
      <c r="K357" s="149"/>
      <c r="L357" s="72"/>
      <c r="M357" s="72"/>
      <c r="N357" s="72"/>
      <c r="O357" s="118"/>
      <c r="P357" s="72"/>
      <c r="Q357" s="118"/>
      <c r="R357" s="72"/>
      <c r="S357" s="72"/>
      <c r="T357" s="150"/>
    </row>
    <row r="358" spans="1:20" ht="17.25" x14ac:dyDescent="0.3">
      <c r="K358" s="149"/>
    </row>
    <row r="359" spans="1:20" ht="17.25" x14ac:dyDescent="0.3">
      <c r="K359" s="149"/>
    </row>
  </sheetData>
  <mergeCells count="6">
    <mergeCell ref="A1:L1"/>
    <mergeCell ref="P6:S6"/>
    <mergeCell ref="P7:S7"/>
    <mergeCell ref="P4:S4"/>
    <mergeCell ref="P3:S3"/>
    <mergeCell ref="A2:L2"/>
  </mergeCells>
  <phoneticPr fontId="2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G122"/>
  <sheetViews>
    <sheetView workbookViewId="0">
      <selection activeCell="M90" sqref="M90"/>
    </sheetView>
  </sheetViews>
  <sheetFormatPr defaultRowHeight="16.5" x14ac:dyDescent="0.3"/>
  <cols>
    <col min="1" max="1" width="2.85546875" style="1" customWidth="1"/>
    <col min="2" max="2" width="6.140625" style="1" customWidth="1"/>
    <col min="3" max="3" width="38" style="1" customWidth="1"/>
    <col min="4" max="5" width="17" style="1" customWidth="1"/>
    <col min="6" max="6" width="19.7109375" style="1" customWidth="1"/>
    <col min="7" max="7" width="10" style="1" bestFit="1" customWidth="1"/>
    <col min="8" max="16384" width="9.140625" style="1"/>
  </cols>
  <sheetData>
    <row r="2" spans="2:7" x14ac:dyDescent="0.3">
      <c r="C2" s="180" t="s">
        <v>22</v>
      </c>
      <c r="D2" s="180"/>
      <c r="F2" s="19"/>
    </row>
    <row r="3" spans="2:7" ht="29.25" customHeight="1" x14ac:dyDescent="0.3">
      <c r="C3" s="180" t="s">
        <v>26</v>
      </c>
      <c r="D3" s="180"/>
      <c r="F3" s="19"/>
    </row>
    <row r="5" spans="2:7" x14ac:dyDescent="0.3">
      <c r="C5" s="180" t="s">
        <v>61</v>
      </c>
      <c r="D5" s="180"/>
      <c r="F5" s="19"/>
    </row>
    <row r="6" spans="2:7" ht="29.25" customHeight="1" x14ac:dyDescent="0.3">
      <c r="C6" s="180" t="s">
        <v>25</v>
      </c>
      <c r="D6" s="180"/>
      <c r="F6" s="19"/>
    </row>
    <row r="7" spans="2:7" x14ac:dyDescent="0.3">
      <c r="B7" s="10"/>
      <c r="C7" s="180"/>
      <c r="D7" s="180"/>
      <c r="E7" s="180"/>
      <c r="F7" s="180"/>
      <c r="G7" s="180"/>
    </row>
    <row r="8" spans="2:7" x14ac:dyDescent="0.3">
      <c r="B8" s="2"/>
    </row>
    <row r="9" spans="2:7" ht="18.75" customHeight="1" x14ac:dyDescent="0.3">
      <c r="B9" s="182" t="s">
        <v>23</v>
      </c>
      <c r="C9" s="182"/>
      <c r="D9" s="182"/>
      <c r="E9" s="182"/>
      <c r="F9" s="11"/>
      <c r="G9" s="11"/>
    </row>
    <row r="10" spans="2:7" ht="36.75" customHeight="1" x14ac:dyDescent="0.3">
      <c r="B10" s="181" t="s">
        <v>24</v>
      </c>
      <c r="C10" s="181"/>
      <c r="D10" s="181"/>
      <c r="E10" s="181"/>
      <c r="F10" s="11"/>
    </row>
    <row r="11" spans="2:7" x14ac:dyDescent="0.3">
      <c r="B11" s="21"/>
      <c r="C11" s="21"/>
      <c r="D11" s="21"/>
      <c r="E11" s="21"/>
      <c r="F11" s="21"/>
    </row>
    <row r="13" spans="2:7" x14ac:dyDescent="0.3">
      <c r="B13" s="1" t="s">
        <v>49</v>
      </c>
    </row>
    <row r="14" spans="2:7" x14ac:dyDescent="0.3">
      <c r="B14" s="1" t="s">
        <v>31</v>
      </c>
    </row>
    <row r="15" spans="2:7" x14ac:dyDescent="0.3">
      <c r="B15" s="1" t="s">
        <v>50</v>
      </c>
    </row>
    <row r="16" spans="2:7" x14ac:dyDescent="0.3">
      <c r="B16" s="1" t="s">
        <v>51</v>
      </c>
    </row>
    <row r="17" spans="2:5" x14ac:dyDescent="0.3">
      <c r="B17" s="1" t="s">
        <v>52</v>
      </c>
    </row>
    <row r="18" spans="2:5" x14ac:dyDescent="0.3">
      <c r="B18" s="1" t="s">
        <v>53</v>
      </c>
    </row>
    <row r="19" spans="2:5" x14ac:dyDescent="0.3">
      <c r="B19" s="1" t="s">
        <v>54</v>
      </c>
    </row>
    <row r="20" spans="2:5" x14ac:dyDescent="0.3">
      <c r="B20" s="1" t="s">
        <v>55</v>
      </c>
    </row>
    <row r="22" spans="2:5" x14ac:dyDescent="0.3">
      <c r="B22" s="179" t="s">
        <v>15</v>
      </c>
      <c r="C22" s="179"/>
      <c r="D22" s="179"/>
      <c r="E22" s="179"/>
    </row>
    <row r="23" spans="2:5" ht="33" x14ac:dyDescent="0.3">
      <c r="B23" s="3"/>
      <c r="C23" s="4" t="s">
        <v>0</v>
      </c>
      <c r="D23" s="4" t="s">
        <v>1</v>
      </c>
      <c r="E23" s="18" t="s">
        <v>2</v>
      </c>
    </row>
    <row r="24" spans="2:5" x14ac:dyDescent="0.3">
      <c r="B24" s="5">
        <v>1</v>
      </c>
      <c r="C24" s="6" t="s">
        <v>3</v>
      </c>
      <c r="D24" s="14"/>
      <c r="E24" s="13">
        <v>2227.5</v>
      </c>
    </row>
    <row r="25" spans="2:5" x14ac:dyDescent="0.3">
      <c r="B25" s="5">
        <v>2</v>
      </c>
      <c r="C25" s="6" t="s">
        <v>4</v>
      </c>
      <c r="D25" s="14"/>
      <c r="E25" s="13">
        <v>314.5</v>
      </c>
    </row>
    <row r="26" spans="2:5" x14ac:dyDescent="0.3">
      <c r="B26" s="5">
        <v>3</v>
      </c>
      <c r="C26" s="6" t="s">
        <v>5</v>
      </c>
      <c r="D26" s="14"/>
      <c r="E26" s="13">
        <v>892.8</v>
      </c>
    </row>
    <row r="27" spans="2:5" x14ac:dyDescent="0.3">
      <c r="B27" s="5">
        <v>4</v>
      </c>
      <c r="C27" s="6" t="s">
        <v>6</v>
      </c>
      <c r="D27" s="14">
        <v>0</v>
      </c>
      <c r="E27" s="13">
        <v>78.7</v>
      </c>
    </row>
    <row r="28" spans="2:5" ht="33" x14ac:dyDescent="0.3">
      <c r="B28" s="5" t="s">
        <v>9</v>
      </c>
      <c r="C28" s="6" t="s">
        <v>7</v>
      </c>
      <c r="D28" s="14"/>
      <c r="E28" s="13"/>
    </row>
    <row r="29" spans="2:5" x14ac:dyDescent="0.3">
      <c r="B29" s="5" t="s">
        <v>10</v>
      </c>
      <c r="C29" s="6" t="s">
        <v>8</v>
      </c>
      <c r="D29" s="14"/>
      <c r="E29" s="13">
        <v>29.7</v>
      </c>
    </row>
    <row r="30" spans="2:5" x14ac:dyDescent="0.3">
      <c r="B30" s="5" t="s">
        <v>11</v>
      </c>
      <c r="C30" s="6" t="s">
        <v>20</v>
      </c>
      <c r="D30" s="14"/>
      <c r="E30" s="13">
        <v>49</v>
      </c>
    </row>
    <row r="31" spans="2:5" x14ac:dyDescent="0.3">
      <c r="B31" s="183"/>
      <c r="C31" s="8" t="s">
        <v>12</v>
      </c>
      <c r="D31" s="185">
        <v>0</v>
      </c>
      <c r="E31" s="187">
        <v>3513.5</v>
      </c>
    </row>
    <row r="32" spans="2:5" x14ac:dyDescent="0.3">
      <c r="B32" s="184"/>
      <c r="C32" s="9" t="s">
        <v>14</v>
      </c>
      <c r="D32" s="186"/>
      <c r="E32" s="188"/>
    </row>
    <row r="33" spans="2:6" x14ac:dyDescent="0.3">
      <c r="B33" s="15"/>
      <c r="C33" s="10"/>
      <c r="D33" s="16"/>
      <c r="E33" s="16"/>
    </row>
    <row r="34" spans="2:6" x14ac:dyDescent="0.3">
      <c r="B34" s="15"/>
      <c r="C34" s="10"/>
      <c r="D34" s="16"/>
      <c r="E34" s="16"/>
      <c r="F34" s="17"/>
    </row>
    <row r="35" spans="2:6" x14ac:dyDescent="0.3">
      <c r="B35" s="1" t="s">
        <v>42</v>
      </c>
    </row>
    <row r="36" spans="2:6" x14ac:dyDescent="0.3">
      <c r="B36" s="1" t="s">
        <v>31</v>
      </c>
    </row>
    <row r="37" spans="2:6" x14ac:dyDescent="0.3">
      <c r="B37" s="1" t="s">
        <v>32</v>
      </c>
    </row>
    <row r="38" spans="2:6" x14ac:dyDescent="0.3">
      <c r="B38" s="1" t="s">
        <v>33</v>
      </c>
    </row>
    <row r="39" spans="2:6" x14ac:dyDescent="0.3">
      <c r="B39" s="1" t="s">
        <v>41</v>
      </c>
    </row>
    <row r="40" spans="2:6" x14ac:dyDescent="0.3">
      <c r="B40" s="1" t="s">
        <v>30</v>
      </c>
    </row>
    <row r="41" spans="2:6" x14ac:dyDescent="0.3">
      <c r="B41" s="1" t="s">
        <v>34</v>
      </c>
    </row>
    <row r="42" spans="2:6" x14ac:dyDescent="0.3">
      <c r="B42" s="1" t="s">
        <v>35</v>
      </c>
    </row>
    <row r="44" spans="2:6" x14ac:dyDescent="0.3">
      <c r="B44" s="179" t="s">
        <v>15</v>
      </c>
      <c r="C44" s="179"/>
      <c r="D44" s="179"/>
      <c r="E44" s="179"/>
    </row>
    <row r="45" spans="2:6" ht="33" x14ac:dyDescent="0.3">
      <c r="B45" s="3"/>
      <c r="C45" s="4" t="s">
        <v>0</v>
      </c>
      <c r="D45" s="4" t="s">
        <v>1</v>
      </c>
      <c r="E45" s="18" t="s">
        <v>2</v>
      </c>
    </row>
    <row r="46" spans="2:6" x14ac:dyDescent="0.3">
      <c r="B46" s="5">
        <v>1</v>
      </c>
      <c r="C46" s="6" t="s">
        <v>3</v>
      </c>
      <c r="D46" s="7"/>
      <c r="E46" s="13">
        <v>51385.61</v>
      </c>
    </row>
    <row r="47" spans="2:6" x14ac:dyDescent="0.3">
      <c r="B47" s="5">
        <v>2</v>
      </c>
      <c r="C47" s="6" t="s">
        <v>4</v>
      </c>
      <c r="D47" s="7"/>
      <c r="E47" s="13">
        <v>20165.3</v>
      </c>
    </row>
    <row r="48" spans="2:6" x14ac:dyDescent="0.3">
      <c r="B48" s="5">
        <v>3</v>
      </c>
      <c r="C48" s="6" t="s">
        <v>5</v>
      </c>
      <c r="D48" s="7"/>
      <c r="E48" s="13">
        <v>22252.15</v>
      </c>
    </row>
    <row r="49" spans="2:5" x14ac:dyDescent="0.3">
      <c r="B49" s="5">
        <v>4</v>
      </c>
      <c r="C49" s="6" t="s">
        <v>6</v>
      </c>
      <c r="D49" s="7"/>
      <c r="E49" s="13">
        <v>1689.63</v>
      </c>
    </row>
    <row r="50" spans="2:5" x14ac:dyDescent="0.3">
      <c r="B50" s="5" t="s">
        <v>9</v>
      </c>
      <c r="C50" s="6" t="s">
        <v>16</v>
      </c>
      <c r="D50" s="7"/>
      <c r="E50" s="13">
        <v>5.67</v>
      </c>
    </row>
    <row r="51" spans="2:5" ht="33" x14ac:dyDescent="0.3">
      <c r="B51" s="5" t="s">
        <v>10</v>
      </c>
      <c r="C51" s="6" t="s">
        <v>17</v>
      </c>
      <c r="D51" s="7"/>
      <c r="E51" s="13">
        <v>620</v>
      </c>
    </row>
    <row r="52" spans="2:5" x14ac:dyDescent="0.3">
      <c r="B52" s="5" t="s">
        <v>11</v>
      </c>
      <c r="C52" s="6" t="s">
        <v>18</v>
      </c>
      <c r="D52" s="7"/>
      <c r="E52" s="13">
        <v>75.989999999999995</v>
      </c>
    </row>
    <row r="53" spans="2:5" x14ac:dyDescent="0.3">
      <c r="B53" s="20">
        <v>4.4000000000000004</v>
      </c>
      <c r="C53" s="6" t="s">
        <v>19</v>
      </c>
      <c r="D53" s="12"/>
      <c r="E53" s="13">
        <v>755.6</v>
      </c>
    </row>
    <row r="54" spans="2:5" x14ac:dyDescent="0.3">
      <c r="B54" s="20">
        <v>4.5</v>
      </c>
      <c r="C54" s="6" t="s">
        <v>20</v>
      </c>
      <c r="D54" s="12"/>
      <c r="E54" s="13">
        <v>232.37</v>
      </c>
    </row>
    <row r="55" spans="2:5" x14ac:dyDescent="0.3">
      <c r="B55" s="183"/>
      <c r="C55" s="8" t="s">
        <v>12</v>
      </c>
      <c r="D55" s="189" t="s">
        <v>13</v>
      </c>
      <c r="E55" s="191">
        <v>95492.69</v>
      </c>
    </row>
    <row r="56" spans="2:5" x14ac:dyDescent="0.3">
      <c r="B56" s="184"/>
      <c r="C56" s="9" t="s">
        <v>14</v>
      </c>
      <c r="D56" s="190"/>
      <c r="E56" s="192"/>
    </row>
    <row r="59" spans="2:5" x14ac:dyDescent="0.3">
      <c r="B59" s="1" t="s">
        <v>43</v>
      </c>
    </row>
    <row r="60" spans="2:5" x14ac:dyDescent="0.3">
      <c r="B60" s="1" t="s">
        <v>31</v>
      </c>
    </row>
    <row r="61" spans="2:5" x14ac:dyDescent="0.3">
      <c r="B61" s="1" t="s">
        <v>40</v>
      </c>
    </row>
    <row r="62" spans="2:5" x14ac:dyDescent="0.3">
      <c r="B62" s="1" t="s">
        <v>36</v>
      </c>
    </row>
    <row r="63" spans="2:5" x14ac:dyDescent="0.3">
      <c r="B63" s="1" t="s">
        <v>37</v>
      </c>
    </row>
    <row r="64" spans="2:5" x14ac:dyDescent="0.3">
      <c r="B64" s="1" t="s">
        <v>30</v>
      </c>
    </row>
    <row r="65" spans="2:5" x14ac:dyDescent="0.3">
      <c r="B65" s="1" t="s">
        <v>38</v>
      </c>
    </row>
    <row r="66" spans="2:5" x14ac:dyDescent="0.3">
      <c r="B66" s="1" t="s">
        <v>39</v>
      </c>
    </row>
    <row r="68" spans="2:5" x14ac:dyDescent="0.3">
      <c r="B68" s="179" t="s">
        <v>15</v>
      </c>
      <c r="C68" s="179"/>
      <c r="D68" s="179"/>
      <c r="E68" s="179"/>
    </row>
    <row r="69" spans="2:5" ht="33" x14ac:dyDescent="0.3">
      <c r="B69" s="3"/>
      <c r="C69" s="4" t="s">
        <v>0</v>
      </c>
      <c r="D69" s="4" t="s">
        <v>1</v>
      </c>
      <c r="E69" s="18" t="s">
        <v>2</v>
      </c>
    </row>
    <row r="70" spans="2:5" x14ac:dyDescent="0.3">
      <c r="B70" s="5">
        <v>1</v>
      </c>
      <c r="C70" s="6" t="s">
        <v>3</v>
      </c>
      <c r="D70" s="7"/>
      <c r="E70" s="13">
        <v>1773.4190000000001</v>
      </c>
    </row>
    <row r="71" spans="2:5" x14ac:dyDescent="0.3">
      <c r="B71" s="5">
        <v>2</v>
      </c>
      <c r="C71" s="6" t="s">
        <v>4</v>
      </c>
      <c r="D71" s="7"/>
      <c r="E71" s="13">
        <v>4487.2610000000004</v>
      </c>
    </row>
    <row r="72" spans="2:5" x14ac:dyDescent="0.3">
      <c r="B72" s="5">
        <v>3</v>
      </c>
      <c r="C72" s="6" t="s">
        <v>5</v>
      </c>
      <c r="D72" s="7"/>
      <c r="E72" s="13">
        <v>3473.413</v>
      </c>
    </row>
    <row r="73" spans="2:5" x14ac:dyDescent="0.3">
      <c r="B73" s="5">
        <v>4</v>
      </c>
      <c r="C73" s="6" t="s">
        <v>6</v>
      </c>
      <c r="D73" s="7"/>
      <c r="E73" s="13">
        <v>112.304</v>
      </c>
    </row>
    <row r="74" spans="2:5" ht="33" x14ac:dyDescent="0.3">
      <c r="B74" s="5" t="s">
        <v>9</v>
      </c>
      <c r="C74" s="6" t="s">
        <v>7</v>
      </c>
      <c r="D74" s="7"/>
      <c r="E74" s="13">
        <v>44.542999999999999</v>
      </c>
    </row>
    <row r="75" spans="2:5" x14ac:dyDescent="0.3">
      <c r="B75" s="5" t="s">
        <v>10</v>
      </c>
      <c r="C75" s="6" t="s">
        <v>8</v>
      </c>
      <c r="D75" s="7"/>
      <c r="E75" s="13">
        <v>8.3379999999999992</v>
      </c>
    </row>
    <row r="76" spans="2:5" x14ac:dyDescent="0.3">
      <c r="B76" s="5" t="s">
        <v>11</v>
      </c>
      <c r="C76" s="6" t="s">
        <v>20</v>
      </c>
      <c r="D76" s="7"/>
      <c r="E76" s="13">
        <v>59.423000000000002</v>
      </c>
    </row>
    <row r="77" spans="2:5" x14ac:dyDescent="0.3">
      <c r="B77" s="183"/>
      <c r="C77" s="8" t="s">
        <v>12</v>
      </c>
      <c r="D77" s="189" t="s">
        <v>13</v>
      </c>
      <c r="E77" s="191">
        <v>9846.3970000000008</v>
      </c>
    </row>
    <row r="78" spans="2:5" x14ac:dyDescent="0.3">
      <c r="B78" s="184"/>
      <c r="C78" s="9" t="s">
        <v>14</v>
      </c>
      <c r="D78" s="190"/>
      <c r="E78" s="192"/>
    </row>
    <row r="81" spans="2:5" x14ac:dyDescent="0.3">
      <c r="B81" s="1" t="s">
        <v>96</v>
      </c>
    </row>
    <row r="82" spans="2:5" x14ac:dyDescent="0.3">
      <c r="B82" s="1" t="s">
        <v>31</v>
      </c>
    </row>
    <row r="83" spans="2:5" x14ac:dyDescent="0.3">
      <c r="B83" s="1" t="s">
        <v>45</v>
      </c>
    </row>
    <row r="84" spans="2:5" x14ac:dyDescent="0.3">
      <c r="B84" s="1" t="s">
        <v>46</v>
      </c>
    </row>
    <row r="85" spans="2:5" x14ac:dyDescent="0.3">
      <c r="B85" s="1" t="s">
        <v>37</v>
      </c>
    </row>
    <row r="86" spans="2:5" x14ac:dyDescent="0.3">
      <c r="B86" s="1" t="s">
        <v>30</v>
      </c>
    </row>
    <row r="87" spans="2:5" x14ac:dyDescent="0.3">
      <c r="B87" s="1" t="s">
        <v>47</v>
      </c>
    </row>
    <row r="88" spans="2:5" x14ac:dyDescent="0.3">
      <c r="B88" s="1" t="s">
        <v>48</v>
      </c>
    </row>
    <row r="90" spans="2:5" x14ac:dyDescent="0.3">
      <c r="B90" s="179" t="s">
        <v>15</v>
      </c>
      <c r="C90" s="179"/>
      <c r="D90" s="179"/>
      <c r="E90" s="179"/>
    </row>
    <row r="91" spans="2:5" ht="33" x14ac:dyDescent="0.3">
      <c r="B91" s="3"/>
      <c r="C91" s="4" t="s">
        <v>0</v>
      </c>
      <c r="D91" s="4" t="s">
        <v>1</v>
      </c>
      <c r="E91" s="18" t="s">
        <v>2</v>
      </c>
    </row>
    <row r="92" spans="2:5" x14ac:dyDescent="0.3">
      <c r="B92" s="5">
        <v>1</v>
      </c>
      <c r="C92" s="6" t="s">
        <v>3</v>
      </c>
      <c r="D92" s="13">
        <v>420.1</v>
      </c>
      <c r="E92" s="13">
        <v>840.3</v>
      </c>
    </row>
    <row r="93" spans="2:5" x14ac:dyDescent="0.3">
      <c r="B93" s="5">
        <v>2</v>
      </c>
      <c r="C93" s="6" t="s">
        <v>4</v>
      </c>
      <c r="D93" s="13"/>
      <c r="E93" s="13"/>
    </row>
    <row r="94" spans="2:5" x14ac:dyDescent="0.3">
      <c r="B94" s="5">
        <v>3</v>
      </c>
      <c r="C94" s="6" t="s">
        <v>5</v>
      </c>
      <c r="D94" s="13">
        <v>39.799999999999997</v>
      </c>
      <c r="E94" s="13">
        <v>597.5</v>
      </c>
    </row>
    <row r="95" spans="2:5" x14ac:dyDescent="0.3">
      <c r="B95" s="5">
        <v>4</v>
      </c>
      <c r="C95" s="6" t="s">
        <v>6</v>
      </c>
      <c r="D95" s="13">
        <v>12.5</v>
      </c>
      <c r="E95" s="13">
        <v>25</v>
      </c>
    </row>
    <row r="96" spans="2:5" ht="33" x14ac:dyDescent="0.3">
      <c r="B96" s="5" t="s">
        <v>9</v>
      </c>
      <c r="C96" s="6" t="s">
        <v>7</v>
      </c>
      <c r="D96" s="13"/>
      <c r="E96" s="13"/>
    </row>
    <row r="97" spans="2:6" x14ac:dyDescent="0.3">
      <c r="B97" s="5" t="s">
        <v>10</v>
      </c>
      <c r="C97" s="6" t="s">
        <v>8</v>
      </c>
      <c r="D97" s="13">
        <v>12.5</v>
      </c>
      <c r="E97" s="13">
        <v>25</v>
      </c>
    </row>
    <row r="98" spans="2:6" x14ac:dyDescent="0.3">
      <c r="B98" s="5" t="s">
        <v>11</v>
      </c>
      <c r="C98" s="6" t="s">
        <v>20</v>
      </c>
      <c r="D98" s="13"/>
      <c r="E98" s="13">
        <v>0</v>
      </c>
    </row>
    <row r="99" spans="2:6" x14ac:dyDescent="0.3">
      <c r="B99" s="183"/>
      <c r="C99" s="8" t="s">
        <v>12</v>
      </c>
      <c r="D99" s="187">
        <v>472.40000000000003</v>
      </c>
      <c r="E99" s="187">
        <v>1462.8</v>
      </c>
      <c r="F99" s="17"/>
    </row>
    <row r="100" spans="2:6" x14ac:dyDescent="0.3">
      <c r="B100" s="184"/>
      <c r="C100" s="9" t="s">
        <v>14</v>
      </c>
      <c r="D100" s="188"/>
      <c r="E100" s="188"/>
    </row>
    <row r="103" spans="2:6" x14ac:dyDescent="0.3">
      <c r="B103" s="1" t="s">
        <v>60</v>
      </c>
    </row>
    <row r="104" spans="2:6" x14ac:dyDescent="0.3">
      <c r="B104" s="1" t="s">
        <v>29</v>
      </c>
    </row>
    <row r="105" spans="2:6" x14ac:dyDescent="0.3">
      <c r="B105" s="1" t="s">
        <v>56</v>
      </c>
    </row>
    <row r="106" spans="2:6" x14ac:dyDescent="0.3">
      <c r="B106" s="1" t="s">
        <v>57</v>
      </c>
    </row>
    <row r="107" spans="2:6" x14ac:dyDescent="0.3">
      <c r="B107" s="1" t="s">
        <v>44</v>
      </c>
    </row>
    <row r="108" spans="2:6" x14ac:dyDescent="0.3">
      <c r="B108" s="1" t="s">
        <v>58</v>
      </c>
    </row>
    <row r="109" spans="2:6" x14ac:dyDescent="0.3">
      <c r="B109" s="1" t="s">
        <v>54</v>
      </c>
    </row>
    <row r="110" spans="2:6" x14ac:dyDescent="0.3">
      <c r="B110" s="1" t="s">
        <v>59</v>
      </c>
    </row>
    <row r="112" spans="2:6" x14ac:dyDescent="0.3">
      <c r="B112" s="179" t="s">
        <v>15</v>
      </c>
      <c r="C112" s="179"/>
      <c r="D112" s="179"/>
      <c r="E112" s="179"/>
    </row>
    <row r="113" spans="2:5" ht="33" x14ac:dyDescent="0.3">
      <c r="B113" s="3"/>
      <c r="C113" s="4" t="s">
        <v>0</v>
      </c>
      <c r="D113" s="4" t="s">
        <v>1</v>
      </c>
      <c r="E113" s="4" t="s">
        <v>2</v>
      </c>
    </row>
    <row r="114" spans="2:5" x14ac:dyDescent="0.3">
      <c r="B114" s="5">
        <v>1</v>
      </c>
      <c r="C114" s="6" t="s">
        <v>3</v>
      </c>
      <c r="D114" s="22">
        <v>496.8</v>
      </c>
      <c r="E114" s="22">
        <v>496.8</v>
      </c>
    </row>
    <row r="115" spans="2:5" x14ac:dyDescent="0.3">
      <c r="B115" s="5">
        <v>2</v>
      </c>
      <c r="C115" s="6" t="s">
        <v>4</v>
      </c>
      <c r="D115" s="22">
        <v>124.2</v>
      </c>
      <c r="E115" s="22">
        <v>124.5</v>
      </c>
    </row>
    <row r="116" spans="2:5" x14ac:dyDescent="0.3">
      <c r="B116" s="5">
        <v>3</v>
      </c>
      <c r="C116" s="6" t="s">
        <v>5</v>
      </c>
      <c r="D116" s="22">
        <v>232.5</v>
      </c>
      <c r="E116" s="22">
        <v>233</v>
      </c>
    </row>
    <row r="117" spans="2:5" x14ac:dyDescent="0.3">
      <c r="B117" s="5">
        <v>4</v>
      </c>
      <c r="C117" s="6" t="s">
        <v>6</v>
      </c>
      <c r="D117" s="22">
        <v>24.8</v>
      </c>
      <c r="E117" s="22">
        <v>24.8</v>
      </c>
    </row>
    <row r="118" spans="2:5" ht="33" x14ac:dyDescent="0.3">
      <c r="B118" s="5" t="s">
        <v>9</v>
      </c>
      <c r="C118" s="6" t="s">
        <v>7</v>
      </c>
      <c r="D118" s="22"/>
      <c r="E118" s="22"/>
    </row>
    <row r="119" spans="2:5" x14ac:dyDescent="0.3">
      <c r="B119" s="5" t="s">
        <v>10</v>
      </c>
      <c r="C119" s="6" t="s">
        <v>8</v>
      </c>
      <c r="D119" s="22"/>
      <c r="E119" s="22"/>
    </row>
    <row r="120" spans="2:5" ht="49.5" x14ac:dyDescent="0.3">
      <c r="B120" s="5" t="s">
        <v>11</v>
      </c>
      <c r="C120" s="6" t="s">
        <v>62</v>
      </c>
      <c r="D120" s="22">
        <v>24.8</v>
      </c>
      <c r="E120" s="22">
        <v>24.8</v>
      </c>
    </row>
    <row r="121" spans="2:5" x14ac:dyDescent="0.3">
      <c r="B121" s="183"/>
      <c r="C121" s="8" t="s">
        <v>12</v>
      </c>
      <c r="D121" s="187">
        <v>878.3</v>
      </c>
      <c r="E121" s="187">
        <v>879.09999999999991</v>
      </c>
    </row>
    <row r="122" spans="2:5" x14ac:dyDescent="0.3">
      <c r="B122" s="184"/>
      <c r="C122" s="9" t="s">
        <v>14</v>
      </c>
      <c r="D122" s="188"/>
      <c r="E122" s="188"/>
    </row>
  </sheetData>
  <mergeCells count="27">
    <mergeCell ref="B112:E112"/>
    <mergeCell ref="B121:B122"/>
    <mergeCell ref="D121:D122"/>
    <mergeCell ref="E121:E122"/>
    <mergeCell ref="B90:E90"/>
    <mergeCell ref="B99:B100"/>
    <mergeCell ref="D99:D100"/>
    <mergeCell ref="E99:E100"/>
    <mergeCell ref="B68:E68"/>
    <mergeCell ref="B77:B78"/>
    <mergeCell ref="D77:D78"/>
    <mergeCell ref="E77:E78"/>
    <mergeCell ref="B55:B56"/>
    <mergeCell ref="D55:D56"/>
    <mergeCell ref="E55:E56"/>
    <mergeCell ref="B44:E44"/>
    <mergeCell ref="C7:G7"/>
    <mergeCell ref="C2:D2"/>
    <mergeCell ref="C3:D3"/>
    <mergeCell ref="C5:D5"/>
    <mergeCell ref="C6:D6"/>
    <mergeCell ref="B10:E10"/>
    <mergeCell ref="B9:E9"/>
    <mergeCell ref="B22:E22"/>
    <mergeCell ref="B31:B32"/>
    <mergeCell ref="D31:D32"/>
    <mergeCell ref="E31:E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3"/>
  <sheetViews>
    <sheetView zoomScale="80" zoomScaleNormal="80" workbookViewId="0">
      <selection activeCell="L13" sqref="L13"/>
    </sheetView>
  </sheetViews>
  <sheetFormatPr defaultRowHeight="16.5" x14ac:dyDescent="0.3"/>
  <cols>
    <col min="1" max="1" width="23.85546875" style="1" customWidth="1"/>
    <col min="2" max="2" width="11.28515625" style="1" customWidth="1"/>
    <col min="3" max="3" width="17.140625" style="1" customWidth="1"/>
    <col min="4" max="4" width="12.28515625" style="1" customWidth="1"/>
    <col min="5" max="5" width="15.5703125" style="1" customWidth="1"/>
    <col min="6" max="6" width="8.28515625" style="1" customWidth="1"/>
    <col min="7" max="8" width="16.7109375" style="1" customWidth="1"/>
    <col min="9" max="9" width="19.5703125" style="1" customWidth="1"/>
    <col min="10" max="16" width="16.7109375" style="1" customWidth="1"/>
    <col min="17" max="16384" width="9.140625" style="1"/>
  </cols>
  <sheetData>
    <row r="1" spans="1:16" x14ac:dyDescent="0.3">
      <c r="A1" s="195" t="s">
        <v>23</v>
      </c>
      <c r="B1" s="195"/>
      <c r="C1" s="195"/>
      <c r="D1" s="195"/>
      <c r="E1" s="195"/>
      <c r="F1" s="195"/>
      <c r="G1" s="195"/>
      <c r="H1" s="195"/>
      <c r="I1" s="24"/>
      <c r="J1" s="24"/>
      <c r="K1" s="24"/>
      <c r="L1" s="24"/>
      <c r="M1" s="24"/>
      <c r="N1" s="24"/>
      <c r="O1" s="24"/>
      <c r="P1" s="24"/>
    </row>
    <row r="2" spans="1:16" x14ac:dyDescent="0.3">
      <c r="A2" s="196" t="s">
        <v>24</v>
      </c>
      <c r="B2" s="196"/>
      <c r="C2" s="196"/>
      <c r="D2" s="196"/>
      <c r="E2" s="196"/>
      <c r="F2" s="196"/>
      <c r="G2" s="196"/>
      <c r="H2" s="196"/>
      <c r="I2" s="24"/>
      <c r="J2" s="24"/>
      <c r="K2" s="24"/>
      <c r="L2" s="24"/>
      <c r="M2" s="24"/>
      <c r="N2" s="24"/>
      <c r="O2" s="24"/>
      <c r="P2" s="24"/>
    </row>
    <row r="3" spans="1:16" ht="17.25" thickBot="1" x14ac:dyDescent="0.35">
      <c r="A3" s="23"/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 t="s">
        <v>15</v>
      </c>
    </row>
    <row r="4" spans="1:16" ht="75.75" customHeight="1" thickBot="1" x14ac:dyDescent="0.35">
      <c r="A4" s="46" t="s">
        <v>63</v>
      </c>
      <c r="B4" s="44" t="s">
        <v>64</v>
      </c>
      <c r="C4" s="44" t="s">
        <v>65</v>
      </c>
      <c r="D4" s="44" t="s">
        <v>66</v>
      </c>
      <c r="E4" s="44" t="s">
        <v>67</v>
      </c>
      <c r="F4" s="44" t="s">
        <v>68</v>
      </c>
      <c r="G4" s="44" t="s">
        <v>69</v>
      </c>
      <c r="H4" s="47" t="s">
        <v>70</v>
      </c>
      <c r="I4" s="44" t="s">
        <v>3</v>
      </c>
      <c r="J4" s="44" t="s">
        <v>4</v>
      </c>
      <c r="K4" s="44" t="s">
        <v>5</v>
      </c>
      <c r="L4" s="44" t="s">
        <v>362</v>
      </c>
      <c r="M4" s="45" t="s">
        <v>7</v>
      </c>
      <c r="N4" s="45" t="s">
        <v>8</v>
      </c>
      <c r="O4" s="45" t="s">
        <v>360</v>
      </c>
      <c r="P4" s="48" t="s">
        <v>12</v>
      </c>
    </row>
    <row r="5" spans="1:16" ht="66" x14ac:dyDescent="0.3">
      <c r="A5" s="39" t="s">
        <v>355</v>
      </c>
      <c r="B5" s="36" t="s">
        <v>361</v>
      </c>
      <c r="C5" s="49">
        <v>5</v>
      </c>
      <c r="D5" s="49">
        <v>9</v>
      </c>
      <c r="E5" s="49">
        <v>0</v>
      </c>
      <c r="F5" s="49">
        <v>0</v>
      </c>
      <c r="G5" s="49">
        <v>0</v>
      </c>
      <c r="H5" s="49">
        <v>6</v>
      </c>
      <c r="I5" s="37">
        <v>2227.5</v>
      </c>
      <c r="J5" s="37">
        <v>314.5</v>
      </c>
      <c r="K5" s="37">
        <v>892.8</v>
      </c>
      <c r="L5" s="37">
        <v>78.7</v>
      </c>
      <c r="M5" s="37">
        <v>0</v>
      </c>
      <c r="N5" s="37">
        <v>29.7</v>
      </c>
      <c r="O5" s="37">
        <v>49</v>
      </c>
      <c r="P5" s="38">
        <v>3513.5</v>
      </c>
    </row>
    <row r="6" spans="1:16" ht="66" x14ac:dyDescent="0.3">
      <c r="A6" s="39" t="s">
        <v>356</v>
      </c>
      <c r="B6" s="25" t="s">
        <v>361</v>
      </c>
      <c r="C6" s="50">
        <v>71</v>
      </c>
      <c r="D6" s="51">
        <v>133</v>
      </c>
      <c r="E6" s="51">
        <v>4</v>
      </c>
      <c r="F6" s="51">
        <v>5</v>
      </c>
      <c r="G6" s="51">
        <v>1</v>
      </c>
      <c r="H6" s="51">
        <v>66</v>
      </c>
      <c r="I6" s="29">
        <v>51385.61</v>
      </c>
      <c r="J6" s="29">
        <v>20165.3</v>
      </c>
      <c r="K6" s="29">
        <v>22252.15</v>
      </c>
      <c r="L6" s="29">
        <v>1689.63</v>
      </c>
      <c r="M6" s="29">
        <v>0</v>
      </c>
      <c r="N6" s="29">
        <v>0</v>
      </c>
      <c r="O6" s="29">
        <v>1689.63</v>
      </c>
      <c r="P6" s="40">
        <v>95492.69</v>
      </c>
    </row>
    <row r="7" spans="1:16" ht="66" x14ac:dyDescent="0.3">
      <c r="A7" s="39" t="s">
        <v>357</v>
      </c>
      <c r="B7" s="25" t="s">
        <v>361</v>
      </c>
      <c r="C7" s="50">
        <v>12</v>
      </c>
      <c r="D7" s="51">
        <v>17</v>
      </c>
      <c r="E7" s="51">
        <v>1</v>
      </c>
      <c r="F7" s="51">
        <v>5</v>
      </c>
      <c r="G7" s="51">
        <v>0</v>
      </c>
      <c r="H7" s="51">
        <v>17</v>
      </c>
      <c r="I7" s="29">
        <v>1773.4190000000001</v>
      </c>
      <c r="J7" s="29">
        <v>4487.2610000000004</v>
      </c>
      <c r="K7" s="29">
        <v>3473.413</v>
      </c>
      <c r="L7" s="29">
        <v>112.304</v>
      </c>
      <c r="M7" s="29">
        <v>44.542999999999999</v>
      </c>
      <c r="N7" s="29">
        <v>8.3379999999999992</v>
      </c>
      <c r="O7" s="29">
        <v>59.423000000000002</v>
      </c>
      <c r="P7" s="40">
        <v>9846.3970000000008</v>
      </c>
    </row>
    <row r="8" spans="1:16" ht="66" x14ac:dyDescent="0.3">
      <c r="A8" s="39" t="s">
        <v>358</v>
      </c>
      <c r="B8" s="25" t="s">
        <v>361</v>
      </c>
      <c r="C8" s="50">
        <v>2</v>
      </c>
      <c r="D8" s="51">
        <v>3</v>
      </c>
      <c r="E8" s="51">
        <v>1</v>
      </c>
      <c r="F8" s="51">
        <v>5</v>
      </c>
      <c r="G8" s="51">
        <v>1</v>
      </c>
      <c r="H8" s="51">
        <v>1</v>
      </c>
      <c r="I8" s="29">
        <v>840.3</v>
      </c>
      <c r="J8" s="29">
        <v>0</v>
      </c>
      <c r="K8" s="29">
        <v>597.5</v>
      </c>
      <c r="L8" s="29">
        <v>25</v>
      </c>
      <c r="M8" s="29">
        <v>0</v>
      </c>
      <c r="N8" s="29">
        <v>25</v>
      </c>
      <c r="O8" s="29">
        <v>0</v>
      </c>
      <c r="P8" s="40">
        <v>1462.8</v>
      </c>
    </row>
    <row r="9" spans="1:16" ht="71.25" customHeight="1" thickBot="1" x14ac:dyDescent="0.35">
      <c r="A9" s="39" t="s">
        <v>359</v>
      </c>
      <c r="B9" s="41" t="s">
        <v>361</v>
      </c>
      <c r="C9" s="52">
        <v>1</v>
      </c>
      <c r="D9" s="53">
        <v>3</v>
      </c>
      <c r="E9" s="53">
        <v>3</v>
      </c>
      <c r="F9" s="53">
        <v>2</v>
      </c>
      <c r="G9" s="53">
        <v>0</v>
      </c>
      <c r="H9" s="53">
        <v>4</v>
      </c>
      <c r="I9" s="42">
        <v>496.8</v>
      </c>
      <c r="J9" s="42">
        <v>124.5</v>
      </c>
      <c r="K9" s="42">
        <v>233</v>
      </c>
      <c r="L9" s="42">
        <v>24.8</v>
      </c>
      <c r="M9" s="42">
        <v>0</v>
      </c>
      <c r="N9" s="42">
        <v>0</v>
      </c>
      <c r="O9" s="42">
        <v>24.8</v>
      </c>
      <c r="P9" s="43">
        <v>879.1</v>
      </c>
    </row>
    <row r="10" spans="1:16" s="31" customFormat="1" ht="17.25" thickBot="1" x14ac:dyDescent="0.35">
      <c r="A10" s="193" t="s">
        <v>12</v>
      </c>
      <c r="B10" s="194"/>
      <c r="C10" s="32">
        <v>91</v>
      </c>
      <c r="D10" s="32">
        <v>165</v>
      </c>
      <c r="E10" s="32">
        <v>9</v>
      </c>
      <c r="F10" s="32">
        <v>17</v>
      </c>
      <c r="G10" s="32">
        <v>2</v>
      </c>
      <c r="H10" s="33">
        <v>94</v>
      </c>
      <c r="I10" s="34">
        <v>56723.629000000008</v>
      </c>
      <c r="J10" s="30">
        <v>25091.561000000002</v>
      </c>
      <c r="K10" s="30">
        <v>27448.863000000001</v>
      </c>
      <c r="L10" s="30">
        <v>1930.4340000000002</v>
      </c>
      <c r="M10" s="30">
        <v>44.542999999999999</v>
      </c>
      <c r="N10" s="30">
        <v>63.037999999999997</v>
      </c>
      <c r="O10" s="30">
        <v>1822.8530000000001</v>
      </c>
      <c r="P10" s="35">
        <v>111194.48700000001</v>
      </c>
    </row>
    <row r="11" spans="1:16" x14ac:dyDescent="0.3">
      <c r="P11" s="26"/>
    </row>
    <row r="12" spans="1:16" x14ac:dyDescent="0.3">
      <c r="F12" s="26"/>
      <c r="P12" s="27"/>
    </row>
    <row r="13" spans="1:16" x14ac:dyDescent="0.3">
      <c r="P13" s="28"/>
    </row>
  </sheetData>
  <mergeCells count="3">
    <mergeCell ref="A10:B10"/>
    <mergeCell ref="A1:H1"/>
    <mergeCell ref="A2:H2"/>
  </mergeCells>
  <pageMargins left="0.27" right="0.2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Table</vt:lpstr>
      <vt:lpstr>Վարչապետի որոշում N 326-Ն-2</vt:lpstr>
      <vt:lpstr>Վարչապետի որոշում N 326-Ն-3</vt:lpstr>
      <vt:lpstr>Վարչ. որոշում N 326-Ն-3_Ամփոփ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Haykanush Mkrtchyan</dc:creator>
  <cp:keywords>https:/mul2-minfin.gov.am/tasks/663141/oneclick/Gorcuxumner 326-2-rd er.xlsx?token=49bf498845344bbda3d4e886642edfcc</cp:keywords>
  <cp:lastModifiedBy>Haykanush Mkrtchyan</cp:lastModifiedBy>
  <dcterms:created xsi:type="dcterms:W3CDTF">2015-06-05T18:19:34Z</dcterms:created>
  <dcterms:modified xsi:type="dcterms:W3CDTF">2023-08-09T08:11:51Z</dcterms:modified>
</cp:coreProperties>
</file>